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895" activeTab="3"/>
  </bookViews>
  <sheets>
    <sheet name="ΑΓΑΜΟΙ" sheetId="1" r:id="rId1"/>
    <sheet name="ΕΓΓΑΜΟΣ" sheetId="2" r:id="rId2"/>
    <sheet name="ΕΓΓΑΜΟΣ+1" sheetId="3" r:id="rId3"/>
    <sheet name="ΕΓΓΑΜΟΙ +2" sheetId="4" r:id="rId4"/>
  </sheets>
  <definedNames/>
  <calcPr fullCalcOnLoad="1"/>
</workbook>
</file>

<file path=xl/sharedStrings.xml><?xml version="1.0" encoding="utf-8"?>
<sst xmlns="http://schemas.openxmlformats.org/spreadsheetml/2006/main" count="156" uniqueCount="54">
  <si>
    <t>ETH YΠ.</t>
  </si>
  <si>
    <t>M.K</t>
  </si>
  <si>
    <t>1~2</t>
  </si>
  <si>
    <t>3~4</t>
  </si>
  <si>
    <t>5~6</t>
  </si>
  <si>
    <t>7~8</t>
  </si>
  <si>
    <t>9~10</t>
  </si>
  <si>
    <t>11~12</t>
  </si>
  <si>
    <t>13~14</t>
  </si>
  <si>
    <t>15~16</t>
  </si>
  <si>
    <t>17~18</t>
  </si>
  <si>
    <t>19~20</t>
  </si>
  <si>
    <t>21~22</t>
  </si>
  <si>
    <t>23~24</t>
  </si>
  <si>
    <t>25~26</t>
  </si>
  <si>
    <t>27~28</t>
  </si>
  <si>
    <t>29~30</t>
  </si>
  <si>
    <t>31~32</t>
  </si>
  <si>
    <t>33~35</t>
  </si>
  <si>
    <t>ΒΑΣΙΚΟΣ ΜΙΣΘΟΣ</t>
  </si>
  <si>
    <t>ΚΙΝ. ΑΠΟΔ</t>
  </si>
  <si>
    <t>ΜΤΠΥ</t>
  </si>
  <si>
    <t>ΤΕΑΔΥ</t>
  </si>
  <si>
    <t>ΤΠΔΥ</t>
  </si>
  <si>
    <t>ΦΟΡΟΣ</t>
  </si>
  <si>
    <t>ΥΓ.ΠΕ</t>
  </si>
  <si>
    <t>ΟΙΚ ΠΑΡ</t>
  </si>
  <si>
    <t>ΚΥΡ ΣΥΝΤ</t>
  </si>
  <si>
    <t>ΚΑΘ ΑΠΟΔ</t>
  </si>
  <si>
    <t>ΣΥΝ.ΚΑΘ ΑΠΟΔ. ΠΡΟ ΦΟΡΟΥ</t>
  </si>
  <si>
    <t>ΕΠΙΔ ΕΞΩΔ.</t>
  </si>
  <si>
    <t>ΕΠΙΔΟΜΑΔΙΔ/ΚΗΣ ΠΡΟΕΤ.</t>
  </si>
  <si>
    <t>EΡΓ/ΚΕΣ ΕΙΣΦΟΡ.</t>
  </si>
  <si>
    <t>ΚΡΑΤ. ΝΕΟΔ.</t>
  </si>
  <si>
    <t>19-20</t>
  </si>
  <si>
    <t>21-22</t>
  </si>
  <si>
    <t>23-24</t>
  </si>
  <si>
    <t>25-26</t>
  </si>
  <si>
    <t>27-28</t>
  </si>
  <si>
    <t>29-30</t>
  </si>
  <si>
    <t>31-32</t>
  </si>
  <si>
    <t>33-35</t>
  </si>
  <si>
    <t>ΜΙΣΘΟΙ ΕΚΠ/ΚΩΝ  από 1-6-2010</t>
  </si>
  <si>
    <t>ΑΓΑΜΟΙ</t>
  </si>
  <si>
    <t>ΜΙΣΘΟΙ ΕΚΠ/ΚΩΝ   από 1-6-2010</t>
  </si>
  <si>
    <t>Μπαλάγκας Γιάννης ,ειδικός συνεργάτης ΙΠΕΜ-ΔΟΕ</t>
  </si>
  <si>
    <t xml:space="preserve">   (ΕΓΓΑΜΟΣ ΜΕ 2 ΠΑΙΔΙΑ)</t>
  </si>
  <si>
    <t>ΝΕΟΙ ΑΣΦΑΛΙΣΜΕΝΟΙ</t>
  </si>
  <si>
    <t>ΠΑΛΙΟ ΑΣΦΑΛΙΣΜΕΝΟΙ</t>
  </si>
  <si>
    <t xml:space="preserve">   (ΕΓΓΑΜΟΣ ΜΕ 1 ΠΑΙΔΙ)</t>
  </si>
  <si>
    <t>ΜΙΣΘΟΙ ΕΚΠ/ΚΩΝ (ΝΕΟΙ ΑΣΦΑΛΙΣΜΕΝΟΙ)  από 1-6-2010</t>
  </si>
  <si>
    <t>ΥΓ.ΠΕΡ</t>
  </si>
  <si>
    <t xml:space="preserve">   (ΕΓΓΑΜΟΙ ΧΩΡΙΣ ΠΑΙΔΙΑ)</t>
  </si>
  <si>
    <t>54,62,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</si>
</sst>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7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34" borderId="11" xfId="0" applyNumberFormat="1" applyFill="1" applyBorder="1" applyAlignment="1">
      <alignment horizontal="center" textRotation="90"/>
    </xf>
    <xf numFmtId="2" fontId="0" fillId="34" borderId="12" xfId="0" applyNumberFormat="1" applyFill="1" applyBorder="1" applyAlignment="1">
      <alignment horizontal="center" textRotation="90"/>
    </xf>
    <xf numFmtId="2" fontId="0" fillId="34" borderId="13" xfId="0" applyNumberFormat="1" applyFill="1" applyBorder="1" applyAlignment="1">
      <alignment horizontal="center" textRotation="90"/>
    </xf>
    <xf numFmtId="2" fontId="0" fillId="35" borderId="11" xfId="0" applyNumberFormat="1" applyFill="1" applyBorder="1" applyAlignment="1">
      <alignment horizontal="center" textRotation="90"/>
    </xf>
    <xf numFmtId="2" fontId="0" fillId="35" borderId="12" xfId="0" applyNumberFormat="1" applyFill="1" applyBorder="1" applyAlignment="1">
      <alignment horizontal="center" textRotation="90"/>
    </xf>
    <xf numFmtId="2" fontId="0" fillId="35" borderId="13" xfId="0" applyNumberFormat="1" applyFill="1" applyBorder="1" applyAlignment="1">
      <alignment horizontal="center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K23" sqref="K23:P23"/>
    </sheetView>
  </sheetViews>
  <sheetFormatPr defaultColWidth="9.00390625" defaultRowHeight="12.75"/>
  <cols>
    <col min="1" max="1" width="6.125" style="1" customWidth="1"/>
    <col min="2" max="2" width="4.625" style="1" customWidth="1"/>
    <col min="3" max="3" width="10.125" style="21" customWidth="1"/>
    <col min="4" max="4" width="7.875" style="10" customWidth="1"/>
    <col min="5" max="5" width="7.625" style="16" customWidth="1"/>
    <col min="6" max="6" width="6.375" style="10" customWidth="1"/>
    <col min="7" max="7" width="9.625" style="10" customWidth="1"/>
    <col min="8" max="8" width="8.875" style="10" customWidth="1"/>
    <col min="9" max="9" width="7.25390625" style="8" customWidth="1"/>
    <col min="10" max="10" width="6.875" style="8" customWidth="1"/>
    <col min="11" max="11" width="7.375" style="8" customWidth="1"/>
    <col min="12" max="12" width="7.00390625" style="8" customWidth="1"/>
    <col min="13" max="13" width="6.875" style="8" customWidth="1"/>
    <col min="14" max="14" width="9.375" style="8" customWidth="1"/>
    <col min="15" max="15" width="10.25390625" style="8" hidden="1" customWidth="1"/>
    <col min="16" max="16" width="8.625" style="8" customWidth="1"/>
    <col min="17" max="17" width="11.75390625" style="8" customWidth="1"/>
    <col min="18" max="18" width="4.375" style="4" customWidth="1"/>
    <col min="19" max="19" width="10.375" style="0" customWidth="1"/>
  </cols>
  <sheetData>
    <row r="1" spans="1:16" ht="12.7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2" ht="41.25" customHeight="1">
      <c r="A3" s="11" t="s">
        <v>0</v>
      </c>
      <c r="B3" s="11" t="s">
        <v>1</v>
      </c>
      <c r="C3" s="18" t="s">
        <v>19</v>
      </c>
      <c r="D3" s="12" t="s">
        <v>30</v>
      </c>
      <c r="E3" s="14" t="s">
        <v>20</v>
      </c>
      <c r="F3" s="11" t="s">
        <v>26</v>
      </c>
      <c r="G3" s="11" t="s">
        <v>31</v>
      </c>
      <c r="H3" s="11" t="s">
        <v>32</v>
      </c>
      <c r="I3" s="12" t="s">
        <v>27</v>
      </c>
      <c r="J3" s="12" t="s">
        <v>21</v>
      </c>
      <c r="K3" s="12" t="s">
        <v>22</v>
      </c>
      <c r="L3" s="12" t="s">
        <v>23</v>
      </c>
      <c r="M3" s="12" t="s">
        <v>25</v>
      </c>
      <c r="N3" s="12" t="s">
        <v>33</v>
      </c>
      <c r="O3" s="12" t="s">
        <v>29</v>
      </c>
      <c r="P3" s="12" t="s">
        <v>24</v>
      </c>
      <c r="Q3" s="12" t="s">
        <v>28</v>
      </c>
      <c r="R3" s="5"/>
      <c r="S3" s="3"/>
      <c r="T3" s="3"/>
      <c r="U3" s="3"/>
      <c r="V3" s="3"/>
    </row>
    <row r="4" spans="1:21" ht="19.5" customHeight="1">
      <c r="A4" s="2">
        <v>0</v>
      </c>
      <c r="B4" s="2">
        <v>18</v>
      </c>
      <c r="C4" s="19">
        <v>985</v>
      </c>
      <c r="D4" s="13">
        <v>288.14</v>
      </c>
      <c r="E4" s="15">
        <v>100</v>
      </c>
      <c r="F4" s="6">
        <v>0</v>
      </c>
      <c r="G4" s="6">
        <v>85.01</v>
      </c>
      <c r="H4" s="13">
        <f>(C4+D4+F4+G4)*3%</f>
        <v>40.744499999999995</v>
      </c>
      <c r="I4" s="9">
        <f>(C4+D4+F4+G4+140.8)*6.67%</f>
        <v>99.97996499999998</v>
      </c>
      <c r="J4" s="9">
        <f>(C4+140.8)*4%+(D4+E4+F4+G4)*1%</f>
        <v>49.76349999999999</v>
      </c>
      <c r="K4" s="9">
        <f aca="true" t="shared" si="0" ref="K4:K12">(C4+D4+F4+G4)*3%+H4</f>
        <v>81.48899999999999</v>
      </c>
      <c r="L4" s="9">
        <f>(C4+D4+F4+G4)*4%</f>
        <v>54.32599999999999</v>
      </c>
      <c r="M4" s="9">
        <f>(C4+D4+F4+G4)*2.55%</f>
        <v>34.632825</v>
      </c>
      <c r="N4" s="9">
        <v>169.77</v>
      </c>
      <c r="O4" s="9">
        <f>(C4+D4+E4+F4+G4+H4-I4-J4-K4-L4-M4-N4)*12+((C4-(C4*30%)-(C4-(C4*30%)+140.8)*6.67%-(C4-(C4*30%))*4%)-(C4-(C4*30%))*3%)*2</f>
        <v>13278.906499999997</v>
      </c>
      <c r="P4" s="9">
        <v>0.94</v>
      </c>
      <c r="Q4" s="25">
        <f>C4+D4+E4+F4+G4+H4-I4-J4-K4-L4-M4-N4-P4</f>
        <v>1007.9932099999999</v>
      </c>
      <c r="R4" s="35" t="s">
        <v>47</v>
      </c>
      <c r="S4" s="4"/>
      <c r="U4" s="4"/>
    </row>
    <row r="5" spans="1:19" ht="19.5" customHeight="1">
      <c r="A5" s="2" t="s">
        <v>2</v>
      </c>
      <c r="B5" s="2">
        <v>17</v>
      </c>
      <c r="C5" s="19">
        <v>1025</v>
      </c>
      <c r="D5" s="13">
        <v>288.14</v>
      </c>
      <c r="E5" s="15">
        <v>100</v>
      </c>
      <c r="F5" s="6">
        <v>0</v>
      </c>
      <c r="G5" s="6">
        <v>85.01</v>
      </c>
      <c r="H5" s="13">
        <f aca="true" t="shared" si="1" ref="H5:H12">(C5+D5+F5+G5)*3%</f>
        <v>41.9445</v>
      </c>
      <c r="I5" s="9">
        <f>(C5+D5+F5+G5+140.8)*6.67%</f>
        <v>102.64796499999999</v>
      </c>
      <c r="J5" s="9">
        <f aca="true" t="shared" si="2" ref="J5:J12">(C5+140.8)*4%+(D5+E5+F5+G5)*1%</f>
        <v>51.363499999999995</v>
      </c>
      <c r="K5" s="9">
        <f t="shared" si="0"/>
        <v>83.889</v>
      </c>
      <c r="L5" s="9">
        <f aca="true" t="shared" si="3" ref="L5:L12">(C5+D5+F5+G5)*4%</f>
        <v>55.925999999999995</v>
      </c>
      <c r="M5" s="9">
        <f aca="true" t="shared" si="4" ref="M5:M12">(C5+D5+F5+G5)*2.55%</f>
        <v>35.65282499999999</v>
      </c>
      <c r="N5" s="9"/>
      <c r="O5" s="9">
        <f aca="true" t="shared" si="5" ref="O5:O12">(C5+D5+E5+F5+G5+H5-I5-J5-K5-L5-M5-N5)*12+((C5-(C5*30%)-(C5-(C5*30%)+140.8)*6.67%-(C5-(C5*30%))*4%)-(C5-(C5*30%))*3%)*2</f>
        <v>15747.435300000005</v>
      </c>
      <c r="P5" s="9">
        <v>36.62</v>
      </c>
      <c r="Q5" s="25">
        <f aca="true" t="shared" si="6" ref="Q5:Q21">C5+D5+E5+F5+G5+H5-I5-J5-K5-L5-M5-N5-P5</f>
        <v>1173.9952100000005</v>
      </c>
      <c r="R5" s="36"/>
      <c r="S5" s="4"/>
    </row>
    <row r="6" spans="1:19" ht="19.5" customHeight="1">
      <c r="A6" s="2" t="s">
        <v>3</v>
      </c>
      <c r="B6" s="2">
        <v>16</v>
      </c>
      <c r="C6" s="19">
        <v>1064</v>
      </c>
      <c r="D6" s="13">
        <v>288.14</v>
      </c>
      <c r="E6" s="15">
        <v>100</v>
      </c>
      <c r="F6" s="6">
        <v>0</v>
      </c>
      <c r="G6" s="6">
        <v>85.01</v>
      </c>
      <c r="H6" s="13">
        <f t="shared" si="1"/>
        <v>43.11449999999999</v>
      </c>
      <c r="I6" s="9">
        <f aca="true" t="shared" si="7" ref="I6:I12">(C6+D6+F6+G6+140.8)*6.67%</f>
        <v>105.24926499999998</v>
      </c>
      <c r="J6" s="9">
        <f t="shared" si="2"/>
        <v>52.9235</v>
      </c>
      <c r="K6" s="9">
        <f t="shared" si="0"/>
        <v>86.22899999999998</v>
      </c>
      <c r="L6" s="9">
        <f t="shared" si="3"/>
        <v>57.486</v>
      </c>
      <c r="M6" s="9">
        <f t="shared" si="4"/>
        <v>36.647324999999995</v>
      </c>
      <c r="N6" s="9"/>
      <c r="O6" s="9">
        <f t="shared" si="5"/>
        <v>16167.941879999995</v>
      </c>
      <c r="P6" s="9">
        <v>43.73</v>
      </c>
      <c r="Q6" s="25">
        <f t="shared" si="6"/>
        <v>1197.9994099999997</v>
      </c>
      <c r="R6" s="36"/>
      <c r="S6" s="4"/>
    </row>
    <row r="7" spans="1:19" ht="19.5" customHeight="1">
      <c r="A7" s="2" t="s">
        <v>4</v>
      </c>
      <c r="B7" s="2">
        <v>15</v>
      </c>
      <c r="C7" s="19">
        <v>1104</v>
      </c>
      <c r="D7" s="13">
        <v>288.14</v>
      </c>
      <c r="E7" s="15">
        <v>100</v>
      </c>
      <c r="F7" s="6">
        <v>0</v>
      </c>
      <c r="G7" s="6">
        <v>85.01</v>
      </c>
      <c r="H7" s="13">
        <f t="shared" si="1"/>
        <v>44.314499999999995</v>
      </c>
      <c r="I7" s="9">
        <f t="shared" si="7"/>
        <v>107.91726499999999</v>
      </c>
      <c r="J7" s="9">
        <f t="shared" si="2"/>
        <v>54.5235</v>
      </c>
      <c r="K7" s="9">
        <f t="shared" si="0"/>
        <v>88.62899999999999</v>
      </c>
      <c r="L7" s="9">
        <f t="shared" si="3"/>
        <v>59.086</v>
      </c>
      <c r="M7" s="9">
        <f t="shared" si="4"/>
        <v>37.66732499999999</v>
      </c>
      <c r="N7" s="9"/>
      <c r="O7" s="9">
        <f t="shared" si="5"/>
        <v>16599.230679999997</v>
      </c>
      <c r="P7" s="9">
        <v>47.64</v>
      </c>
      <c r="Q7" s="25">
        <f t="shared" si="6"/>
        <v>1226.0014099999999</v>
      </c>
      <c r="R7" s="36"/>
      <c r="S7" s="4"/>
    </row>
    <row r="8" spans="1:19" ht="19.5" customHeight="1">
      <c r="A8" s="2" t="s">
        <v>5</v>
      </c>
      <c r="B8" s="2">
        <v>14</v>
      </c>
      <c r="C8" s="19">
        <v>1144</v>
      </c>
      <c r="D8" s="13">
        <v>288.14</v>
      </c>
      <c r="E8" s="15">
        <v>100</v>
      </c>
      <c r="F8" s="6">
        <v>0</v>
      </c>
      <c r="G8" s="6">
        <v>85.01</v>
      </c>
      <c r="H8" s="13">
        <f t="shared" si="1"/>
        <v>45.51449999999999</v>
      </c>
      <c r="I8" s="9">
        <f t="shared" si="7"/>
        <v>110.58526499999998</v>
      </c>
      <c r="J8" s="9">
        <f t="shared" si="2"/>
        <v>56.12349999999999</v>
      </c>
      <c r="K8" s="9">
        <f t="shared" si="0"/>
        <v>91.02899999999998</v>
      </c>
      <c r="L8" s="9">
        <f t="shared" si="3"/>
        <v>60.68599999999999</v>
      </c>
      <c r="M8" s="9">
        <f t="shared" si="4"/>
        <v>38.687324999999994</v>
      </c>
      <c r="N8" s="9"/>
      <c r="O8" s="9">
        <f t="shared" si="5"/>
        <v>17030.51948</v>
      </c>
      <c r="P8" s="9">
        <v>53.56</v>
      </c>
      <c r="Q8" s="25">
        <f t="shared" si="6"/>
        <v>1251.99341</v>
      </c>
      <c r="R8" s="36"/>
      <c r="S8" s="4"/>
    </row>
    <row r="9" spans="1:19" ht="19.5" customHeight="1">
      <c r="A9" s="2" t="s">
        <v>6</v>
      </c>
      <c r="B9" s="2">
        <v>13</v>
      </c>
      <c r="C9" s="19">
        <v>1185</v>
      </c>
      <c r="D9" s="13">
        <v>288.14</v>
      </c>
      <c r="E9" s="15">
        <v>100</v>
      </c>
      <c r="F9" s="6">
        <v>0</v>
      </c>
      <c r="G9" s="6">
        <v>85.01</v>
      </c>
      <c r="H9" s="13">
        <f t="shared" si="1"/>
        <v>46.744499999999995</v>
      </c>
      <c r="I9" s="9">
        <f t="shared" si="7"/>
        <v>113.31996499999998</v>
      </c>
      <c r="J9" s="9">
        <f t="shared" si="2"/>
        <v>57.76349999999999</v>
      </c>
      <c r="K9" s="9">
        <f t="shared" si="0"/>
        <v>93.48899999999999</v>
      </c>
      <c r="L9" s="9">
        <f t="shared" si="3"/>
        <v>62.32599999999999</v>
      </c>
      <c r="M9" s="9">
        <f t="shared" si="4"/>
        <v>39.73282499999999</v>
      </c>
      <c r="N9" s="9"/>
      <c r="O9" s="9">
        <f t="shared" si="5"/>
        <v>17472.5905</v>
      </c>
      <c r="P9" s="9">
        <v>60.27</v>
      </c>
      <c r="Q9" s="25">
        <f t="shared" si="6"/>
        <v>1277.9932099999999</v>
      </c>
      <c r="R9" s="36"/>
      <c r="S9" s="4"/>
    </row>
    <row r="10" spans="1:19" ht="19.5" customHeight="1">
      <c r="A10" s="2" t="s">
        <v>7</v>
      </c>
      <c r="B10" s="2">
        <v>12</v>
      </c>
      <c r="C10" s="19">
        <v>1224</v>
      </c>
      <c r="D10" s="13">
        <v>288.14</v>
      </c>
      <c r="E10" s="15">
        <v>100</v>
      </c>
      <c r="F10" s="6">
        <v>0</v>
      </c>
      <c r="G10" s="6">
        <v>85.01</v>
      </c>
      <c r="H10" s="13">
        <f t="shared" si="1"/>
        <v>47.9145</v>
      </c>
      <c r="I10" s="9">
        <f t="shared" si="7"/>
        <v>115.92126499999998</v>
      </c>
      <c r="J10" s="9">
        <f t="shared" si="2"/>
        <v>59.323499999999996</v>
      </c>
      <c r="K10" s="9">
        <f t="shared" si="0"/>
        <v>95.829</v>
      </c>
      <c r="L10" s="9">
        <f t="shared" si="3"/>
        <v>63.885999999999996</v>
      </c>
      <c r="M10" s="9">
        <f t="shared" si="4"/>
        <v>40.72732499999999</v>
      </c>
      <c r="N10" s="9"/>
      <c r="O10" s="9">
        <f t="shared" si="5"/>
        <v>17893.09708</v>
      </c>
      <c r="P10" s="9">
        <v>67.38</v>
      </c>
      <c r="Q10" s="25">
        <f t="shared" si="6"/>
        <v>1301.99741</v>
      </c>
      <c r="R10" s="36"/>
      <c r="S10" s="4"/>
    </row>
    <row r="11" spans="1:19" ht="19.5" customHeight="1">
      <c r="A11" s="2" t="s">
        <v>8</v>
      </c>
      <c r="B11" s="2">
        <v>11</v>
      </c>
      <c r="C11" s="19">
        <v>1264</v>
      </c>
      <c r="D11" s="13">
        <v>288.14</v>
      </c>
      <c r="E11" s="15">
        <v>100</v>
      </c>
      <c r="F11" s="6">
        <v>0</v>
      </c>
      <c r="G11" s="6">
        <v>85.01</v>
      </c>
      <c r="H11" s="13">
        <f t="shared" si="1"/>
        <v>49.11449999999999</v>
      </c>
      <c r="I11" s="9">
        <f t="shared" si="7"/>
        <v>118.58926499999998</v>
      </c>
      <c r="J11" s="9">
        <f t="shared" si="2"/>
        <v>60.9235</v>
      </c>
      <c r="K11" s="9">
        <f t="shared" si="0"/>
        <v>98.22899999999998</v>
      </c>
      <c r="L11" s="9">
        <f t="shared" si="3"/>
        <v>65.48599999999999</v>
      </c>
      <c r="M11" s="9">
        <f t="shared" si="4"/>
        <v>41.747325</v>
      </c>
      <c r="N11" s="9"/>
      <c r="O11" s="9">
        <f t="shared" si="5"/>
        <v>18324.385879999998</v>
      </c>
      <c r="P11" s="9">
        <v>75.29</v>
      </c>
      <c r="Q11" s="25">
        <f t="shared" si="6"/>
        <v>1325.9994099999997</v>
      </c>
      <c r="R11" s="36"/>
      <c r="S11" s="4"/>
    </row>
    <row r="12" spans="1:19" s="17" customFormat="1" ht="19.5" customHeight="1">
      <c r="A12" s="2" t="s">
        <v>9</v>
      </c>
      <c r="B12" s="2">
        <v>10</v>
      </c>
      <c r="C12" s="19">
        <v>1305</v>
      </c>
      <c r="D12" s="13">
        <v>288.14</v>
      </c>
      <c r="E12" s="15">
        <v>100</v>
      </c>
      <c r="F12" s="6">
        <v>0</v>
      </c>
      <c r="G12" s="6">
        <v>85.01</v>
      </c>
      <c r="H12" s="13">
        <f t="shared" si="1"/>
        <v>50.3445</v>
      </c>
      <c r="I12" s="9">
        <f t="shared" si="7"/>
        <v>121.32396499999997</v>
      </c>
      <c r="J12" s="9">
        <f t="shared" si="2"/>
        <v>62.5635</v>
      </c>
      <c r="K12" s="9">
        <f t="shared" si="0"/>
        <v>100.689</v>
      </c>
      <c r="L12" s="9">
        <f t="shared" si="3"/>
        <v>67.12599999999999</v>
      </c>
      <c r="M12" s="9">
        <f t="shared" si="4"/>
        <v>42.79282499999999</v>
      </c>
      <c r="N12" s="9"/>
      <c r="O12" s="9">
        <f t="shared" si="5"/>
        <v>18766.456899999997</v>
      </c>
      <c r="P12" s="9">
        <v>82.01</v>
      </c>
      <c r="Q12" s="25">
        <f t="shared" si="6"/>
        <v>1351.9892099999997</v>
      </c>
      <c r="R12" s="37"/>
      <c r="S12" s="27"/>
    </row>
    <row r="13" spans="1:19" ht="19.5" customHeight="1">
      <c r="A13" s="2" t="s">
        <v>10</v>
      </c>
      <c r="B13" s="2">
        <v>9</v>
      </c>
      <c r="C13" s="19">
        <v>1345</v>
      </c>
      <c r="D13" s="13">
        <v>288.14</v>
      </c>
      <c r="E13" s="15">
        <v>100</v>
      </c>
      <c r="F13" s="6">
        <v>0</v>
      </c>
      <c r="G13" s="6">
        <v>85.01</v>
      </c>
      <c r="H13" s="6">
        <f aca="true" t="shared" si="8" ref="H13:H21">C13*3%</f>
        <v>40.35</v>
      </c>
      <c r="I13" s="9">
        <f aca="true" t="shared" si="9" ref="I13:I21">(C13+140.8)*6.67%</f>
        <v>99.10285999999999</v>
      </c>
      <c r="J13" s="9">
        <f aca="true" t="shared" si="10" ref="J13:J21">(C13+140.8)*4%+(D13+E13+F13+G13)*1%</f>
        <v>64.1635</v>
      </c>
      <c r="K13" s="9">
        <f aca="true" t="shared" si="11" ref="K13:K21">(C13)*3%+(D13+F13+G13)*2%+H13</f>
        <v>88.16300000000001</v>
      </c>
      <c r="L13" s="9">
        <f aca="true" t="shared" si="12" ref="L13:L21">(C13)*4%</f>
        <v>53.800000000000004</v>
      </c>
      <c r="M13" s="9">
        <f aca="true" t="shared" si="13" ref="M13:M21">(C13+D13+F13+G13)*2.55%</f>
        <v>43.812825</v>
      </c>
      <c r="N13" s="9"/>
      <c r="O13" s="26">
        <f aca="true" t="shared" si="14" ref="O13:O21">(C13+D13+E13+F13+G13+H13-I13-J13-K13-L13-M13-N13)*12+1000-(1140.8*6.67%)-(1000*4%)</f>
        <v>18997.402420000002</v>
      </c>
      <c r="P13" s="9">
        <v>101.47</v>
      </c>
      <c r="Q13" s="25">
        <f t="shared" si="6"/>
        <v>1407.987815</v>
      </c>
      <c r="R13" s="38" t="s">
        <v>48</v>
      </c>
      <c r="S13" s="4"/>
    </row>
    <row r="14" spans="1:19" ht="19.5" customHeight="1">
      <c r="A14" s="2" t="s">
        <v>11</v>
      </c>
      <c r="B14" s="2">
        <v>8</v>
      </c>
      <c r="C14" s="19">
        <v>1385</v>
      </c>
      <c r="D14" s="13">
        <v>288.14</v>
      </c>
      <c r="E14" s="15">
        <v>100</v>
      </c>
      <c r="F14" s="6">
        <v>0</v>
      </c>
      <c r="G14" s="6">
        <v>85.01</v>
      </c>
      <c r="H14" s="6">
        <f t="shared" si="8"/>
        <v>41.55</v>
      </c>
      <c r="I14" s="9">
        <f t="shared" si="9"/>
        <v>101.77085999999998</v>
      </c>
      <c r="J14" s="9">
        <f t="shared" si="10"/>
        <v>65.7635</v>
      </c>
      <c r="K14" s="9">
        <f t="shared" si="11"/>
        <v>90.56299999999999</v>
      </c>
      <c r="L14" s="9">
        <f t="shared" si="12"/>
        <v>55.4</v>
      </c>
      <c r="M14" s="9">
        <f t="shared" si="13"/>
        <v>44.83282499999999</v>
      </c>
      <c r="N14" s="9"/>
      <c r="O14" s="26">
        <f t="shared" si="14"/>
        <v>19380.346419999994</v>
      </c>
      <c r="P14" s="9">
        <v>107.38</v>
      </c>
      <c r="Q14" s="25">
        <f t="shared" si="6"/>
        <v>1433.9898149999995</v>
      </c>
      <c r="R14" s="39"/>
      <c r="S14" s="4"/>
    </row>
    <row r="15" spans="1:19" ht="19.5" customHeight="1">
      <c r="A15" s="2" t="s">
        <v>12</v>
      </c>
      <c r="B15" s="2">
        <v>7</v>
      </c>
      <c r="C15" s="19">
        <v>1425</v>
      </c>
      <c r="D15" s="13">
        <v>288.14</v>
      </c>
      <c r="E15" s="15">
        <v>100</v>
      </c>
      <c r="F15" s="6">
        <v>0</v>
      </c>
      <c r="G15" s="6">
        <v>85.01</v>
      </c>
      <c r="H15" s="6">
        <f t="shared" si="8"/>
        <v>42.75</v>
      </c>
      <c r="I15" s="9">
        <f t="shared" si="9"/>
        <v>104.43885999999999</v>
      </c>
      <c r="J15" s="9">
        <f t="shared" si="10"/>
        <v>67.3635</v>
      </c>
      <c r="K15" s="9">
        <f t="shared" si="11"/>
        <v>92.963</v>
      </c>
      <c r="L15" s="9">
        <f t="shared" si="12"/>
        <v>57</v>
      </c>
      <c r="M15" s="9">
        <f t="shared" si="13"/>
        <v>45.852824999999996</v>
      </c>
      <c r="N15" s="9"/>
      <c r="O15" s="26">
        <f t="shared" si="14"/>
        <v>19763.29042</v>
      </c>
      <c r="P15" s="9">
        <v>115.29</v>
      </c>
      <c r="Q15" s="25">
        <f t="shared" si="6"/>
        <v>1457.991815</v>
      </c>
      <c r="R15" s="39"/>
      <c r="S15" s="4"/>
    </row>
    <row r="16" spans="1:19" ht="19.5" customHeight="1">
      <c r="A16" s="2" t="s">
        <v>13</v>
      </c>
      <c r="B16" s="2">
        <v>6</v>
      </c>
      <c r="C16" s="19">
        <v>1465</v>
      </c>
      <c r="D16" s="13">
        <v>288.14</v>
      </c>
      <c r="E16" s="15">
        <v>100</v>
      </c>
      <c r="F16" s="6">
        <v>0</v>
      </c>
      <c r="G16" s="6">
        <v>85.01</v>
      </c>
      <c r="H16" s="6">
        <f t="shared" si="8"/>
        <v>43.949999999999996</v>
      </c>
      <c r="I16" s="9">
        <f t="shared" si="9"/>
        <v>107.10685999999998</v>
      </c>
      <c r="J16" s="9">
        <f t="shared" si="10"/>
        <v>68.9635</v>
      </c>
      <c r="K16" s="9">
        <f t="shared" si="11"/>
        <v>95.363</v>
      </c>
      <c r="L16" s="9">
        <f t="shared" si="12"/>
        <v>58.6</v>
      </c>
      <c r="M16" s="9">
        <f t="shared" si="13"/>
        <v>46.87282499999999</v>
      </c>
      <c r="N16" s="9"/>
      <c r="O16" s="26">
        <f t="shared" si="14"/>
        <v>20146.23442</v>
      </c>
      <c r="P16" s="9">
        <v>123.2</v>
      </c>
      <c r="Q16" s="25">
        <f t="shared" si="6"/>
        <v>1481.993815</v>
      </c>
      <c r="R16" s="39"/>
      <c r="S16" s="4"/>
    </row>
    <row r="17" spans="1:19" ht="19.5" customHeight="1">
      <c r="A17" s="2" t="s">
        <v>14</v>
      </c>
      <c r="B17" s="2">
        <v>5</v>
      </c>
      <c r="C17" s="19">
        <v>1506</v>
      </c>
      <c r="D17" s="13">
        <v>288.14</v>
      </c>
      <c r="E17" s="15">
        <v>100</v>
      </c>
      <c r="F17" s="6">
        <v>0</v>
      </c>
      <c r="G17" s="6">
        <v>85.01</v>
      </c>
      <c r="H17" s="6">
        <f t="shared" si="8"/>
        <v>45.18</v>
      </c>
      <c r="I17" s="9">
        <f t="shared" si="9"/>
        <v>109.84155999999999</v>
      </c>
      <c r="J17" s="9">
        <f t="shared" si="10"/>
        <v>70.6035</v>
      </c>
      <c r="K17" s="9">
        <f t="shared" si="11"/>
        <v>97.82300000000001</v>
      </c>
      <c r="L17" s="9">
        <f t="shared" si="12"/>
        <v>60.24</v>
      </c>
      <c r="M17" s="9">
        <f t="shared" si="13"/>
        <v>47.918324999999996</v>
      </c>
      <c r="N17" s="9"/>
      <c r="O17" s="26">
        <f t="shared" si="14"/>
        <v>20538.75202</v>
      </c>
      <c r="P17" s="9">
        <v>131.91</v>
      </c>
      <c r="Q17" s="25">
        <f t="shared" si="6"/>
        <v>1505.9936149999996</v>
      </c>
      <c r="R17" s="39"/>
      <c r="S17" s="4"/>
    </row>
    <row r="18" spans="1:19" ht="19.5" customHeight="1">
      <c r="A18" s="2" t="s">
        <v>15</v>
      </c>
      <c r="B18" s="2">
        <v>4</v>
      </c>
      <c r="C18" s="19">
        <v>1546</v>
      </c>
      <c r="D18" s="13">
        <v>288.14</v>
      </c>
      <c r="E18" s="15">
        <v>100</v>
      </c>
      <c r="F18" s="6">
        <v>0</v>
      </c>
      <c r="G18" s="6">
        <v>85.01</v>
      </c>
      <c r="H18" s="6">
        <f t="shared" si="8"/>
        <v>46.379999999999995</v>
      </c>
      <c r="I18" s="9">
        <f t="shared" si="9"/>
        <v>112.50956</v>
      </c>
      <c r="J18" s="9">
        <f t="shared" si="10"/>
        <v>72.20349999999999</v>
      </c>
      <c r="K18" s="9">
        <f t="shared" si="11"/>
        <v>100.22299999999998</v>
      </c>
      <c r="L18" s="9">
        <f t="shared" si="12"/>
        <v>61.84</v>
      </c>
      <c r="M18" s="9">
        <f t="shared" si="13"/>
        <v>48.93832499999999</v>
      </c>
      <c r="N18" s="9"/>
      <c r="O18" s="26">
        <f t="shared" si="14"/>
        <v>20921.69602</v>
      </c>
      <c r="P18" s="9">
        <v>137.82</v>
      </c>
      <c r="Q18" s="25">
        <f t="shared" si="6"/>
        <v>1531.9956149999998</v>
      </c>
      <c r="R18" s="39"/>
      <c r="S18" s="4"/>
    </row>
    <row r="19" spans="1:19" ht="19.5" customHeight="1">
      <c r="A19" s="2" t="s">
        <v>16</v>
      </c>
      <c r="B19" s="2">
        <v>3</v>
      </c>
      <c r="C19" s="19">
        <v>1585</v>
      </c>
      <c r="D19" s="13">
        <v>288.14</v>
      </c>
      <c r="E19" s="15">
        <v>100</v>
      </c>
      <c r="F19" s="6">
        <v>0</v>
      </c>
      <c r="G19" s="6">
        <v>85.01</v>
      </c>
      <c r="H19" s="6">
        <f t="shared" si="8"/>
        <v>47.55</v>
      </c>
      <c r="I19" s="9">
        <f t="shared" si="9"/>
        <v>115.11085999999999</v>
      </c>
      <c r="J19" s="9">
        <f t="shared" si="10"/>
        <v>73.7635</v>
      </c>
      <c r="K19" s="9">
        <f t="shared" si="11"/>
        <v>102.56299999999999</v>
      </c>
      <c r="L19" s="9">
        <f t="shared" si="12"/>
        <v>63.4</v>
      </c>
      <c r="M19" s="9">
        <f t="shared" si="13"/>
        <v>49.932824999999994</v>
      </c>
      <c r="N19" s="9"/>
      <c r="O19" s="26">
        <f t="shared" si="14"/>
        <v>21295.066420000003</v>
      </c>
      <c r="P19" s="9">
        <v>146.94</v>
      </c>
      <c r="Q19" s="25">
        <f t="shared" si="6"/>
        <v>1553.9898150000001</v>
      </c>
      <c r="R19" s="39"/>
      <c r="S19" s="4"/>
    </row>
    <row r="20" spans="1:19" ht="19.5" customHeight="1">
      <c r="A20" s="2" t="s">
        <v>17</v>
      </c>
      <c r="B20" s="2">
        <v>2</v>
      </c>
      <c r="C20" s="19">
        <v>1626</v>
      </c>
      <c r="D20" s="13">
        <v>288.14</v>
      </c>
      <c r="E20" s="15">
        <v>100</v>
      </c>
      <c r="F20" s="6">
        <v>0</v>
      </c>
      <c r="G20" s="6">
        <v>85.01</v>
      </c>
      <c r="H20" s="6">
        <f t="shared" si="8"/>
        <v>48.78</v>
      </c>
      <c r="I20" s="9">
        <f t="shared" si="9"/>
        <v>117.84555999999999</v>
      </c>
      <c r="J20" s="9">
        <f t="shared" si="10"/>
        <v>75.4035</v>
      </c>
      <c r="K20" s="9">
        <f t="shared" si="11"/>
        <v>105.023</v>
      </c>
      <c r="L20" s="9">
        <f t="shared" si="12"/>
        <v>65.04</v>
      </c>
      <c r="M20" s="9">
        <f t="shared" si="13"/>
        <v>50.97832499999999</v>
      </c>
      <c r="N20" s="9"/>
      <c r="O20" s="26">
        <f t="shared" si="14"/>
        <v>21687.58402000001</v>
      </c>
      <c r="P20" s="9">
        <v>153.65</v>
      </c>
      <c r="Q20" s="25">
        <f t="shared" si="6"/>
        <v>1579.9896150000004</v>
      </c>
      <c r="R20" s="39"/>
      <c r="S20" s="4"/>
    </row>
    <row r="21" spans="1:19" ht="19.5" customHeight="1">
      <c r="A21" s="2" t="s">
        <v>18</v>
      </c>
      <c r="B21" s="2">
        <v>1</v>
      </c>
      <c r="C21" s="19">
        <v>1666</v>
      </c>
      <c r="D21" s="13">
        <v>288.14</v>
      </c>
      <c r="E21" s="15">
        <v>100</v>
      </c>
      <c r="F21" s="6">
        <v>0</v>
      </c>
      <c r="G21" s="6">
        <v>85.01</v>
      </c>
      <c r="H21" s="6">
        <f t="shared" si="8"/>
        <v>49.98</v>
      </c>
      <c r="I21" s="9">
        <f t="shared" si="9"/>
        <v>120.51355999999998</v>
      </c>
      <c r="J21" s="9">
        <f t="shared" si="10"/>
        <v>77.0035</v>
      </c>
      <c r="K21" s="9">
        <f t="shared" si="11"/>
        <v>107.423</v>
      </c>
      <c r="L21" s="9">
        <f t="shared" si="12"/>
        <v>66.64</v>
      </c>
      <c r="M21" s="9">
        <f t="shared" si="13"/>
        <v>51.998324999999994</v>
      </c>
      <c r="N21" s="9"/>
      <c r="O21" s="26">
        <f t="shared" si="14"/>
        <v>22070.52802</v>
      </c>
      <c r="P21" s="9">
        <v>161.56</v>
      </c>
      <c r="Q21" s="25">
        <f t="shared" si="6"/>
        <v>1603.9916150000001</v>
      </c>
      <c r="R21" s="40"/>
      <c r="S21" s="4"/>
    </row>
    <row r="23" spans="1:15" ht="12.75">
      <c r="A23" s="7"/>
      <c r="B23" s="7"/>
      <c r="C23" s="20"/>
      <c r="K23" s="30" t="s">
        <v>45</v>
      </c>
      <c r="L23" s="30"/>
      <c r="M23" s="30"/>
      <c r="N23" s="30"/>
      <c r="O23" s="30"/>
    </row>
  </sheetData>
  <sheetProtection/>
  <mergeCells count="4">
    <mergeCell ref="A1:P1"/>
    <mergeCell ref="A2:P2"/>
    <mergeCell ref="R4:R12"/>
    <mergeCell ref="R13:R2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7.00390625" style="0" customWidth="1"/>
    <col min="2" max="2" width="6.375" style="0" customWidth="1"/>
    <col min="5" max="5" width="7.25390625" style="0" customWidth="1"/>
    <col min="6" max="6" width="6.875" style="0" customWidth="1"/>
    <col min="7" max="7" width="9.875" style="0" customWidth="1"/>
    <col min="9" max="9" width="8.00390625" style="0" customWidth="1"/>
    <col min="10" max="10" width="7.25390625" style="0" customWidth="1"/>
    <col min="11" max="11" width="8.00390625" style="0" customWidth="1"/>
    <col min="12" max="14" width="7.75390625" style="0" customWidth="1"/>
    <col min="15" max="15" width="8.125" style="0" customWidth="1"/>
    <col min="16" max="16" width="9.375" style="0" customWidth="1"/>
    <col min="17" max="17" width="3.875" style="0" customWidth="1"/>
  </cols>
  <sheetData>
    <row r="1" spans="1:16" ht="12.7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8"/>
      <c r="P1" s="23"/>
    </row>
    <row r="2" spans="1:16" ht="12.7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23"/>
    </row>
    <row r="3" spans="1:16" ht="38.25">
      <c r="A3" s="11" t="s">
        <v>0</v>
      </c>
      <c r="B3" s="11" t="s">
        <v>1</v>
      </c>
      <c r="C3" s="18" t="s">
        <v>19</v>
      </c>
      <c r="D3" s="12" t="s">
        <v>30</v>
      </c>
      <c r="E3" s="14" t="s">
        <v>20</v>
      </c>
      <c r="F3" s="11" t="s">
        <v>26</v>
      </c>
      <c r="G3" s="11" t="s">
        <v>31</v>
      </c>
      <c r="H3" s="12" t="s">
        <v>32</v>
      </c>
      <c r="I3" s="12" t="s">
        <v>27</v>
      </c>
      <c r="J3" s="12" t="s">
        <v>21</v>
      </c>
      <c r="K3" s="12" t="s">
        <v>22</v>
      </c>
      <c r="L3" s="12" t="s">
        <v>23</v>
      </c>
      <c r="M3" s="12" t="s">
        <v>51</v>
      </c>
      <c r="N3" s="12" t="s">
        <v>33</v>
      </c>
      <c r="O3" s="12" t="s">
        <v>24</v>
      </c>
      <c r="P3" s="14" t="s">
        <v>28</v>
      </c>
    </row>
    <row r="4" spans="1:17" ht="19.5" customHeight="1">
      <c r="A4" s="2">
        <v>0</v>
      </c>
      <c r="B4" s="2">
        <v>18</v>
      </c>
      <c r="C4" s="19">
        <v>985</v>
      </c>
      <c r="D4" s="13">
        <v>288.14</v>
      </c>
      <c r="E4" s="15">
        <v>100</v>
      </c>
      <c r="F4" s="6">
        <v>35</v>
      </c>
      <c r="G4" s="6">
        <v>85.01</v>
      </c>
      <c r="H4" s="13">
        <f>(C4+D4+F4+G4)*3%</f>
        <v>41.79449999999999</v>
      </c>
      <c r="I4" s="9">
        <f>(C4+D4+F4+G4+140.8)*6.67%</f>
        <v>102.31446499999998</v>
      </c>
      <c r="J4" s="9">
        <f>(C4+140.8)*4%+(D4+E4+F4+G4)*1%</f>
        <v>50.113499999999995</v>
      </c>
      <c r="K4" s="9">
        <f aca="true" t="shared" si="0" ref="K4:K12">(C4+D4+F4+G4)*3%+H4</f>
        <v>83.58899999999998</v>
      </c>
      <c r="L4" s="9">
        <f>(C4+D4+F4+G4)*4%</f>
        <v>55.726</v>
      </c>
      <c r="M4" s="9">
        <f>(C4+D4+F4+G4)*2.55%</f>
        <v>35.525324999999995</v>
      </c>
      <c r="N4" s="9">
        <v>174.63</v>
      </c>
      <c r="O4" s="9">
        <v>5.53</v>
      </c>
      <c r="P4" s="25">
        <f>C4+D4+E4+F4+G4+H4-I4-J4-K4-L4-M4-N4-O4</f>
        <v>1027.51621</v>
      </c>
      <c r="Q4" s="35" t="s">
        <v>47</v>
      </c>
    </row>
    <row r="5" spans="1:17" ht="19.5" customHeight="1">
      <c r="A5" s="2" t="s">
        <v>2</v>
      </c>
      <c r="B5" s="2">
        <v>17</v>
      </c>
      <c r="C5" s="19">
        <v>1025</v>
      </c>
      <c r="D5" s="13">
        <v>288.14</v>
      </c>
      <c r="E5" s="15">
        <v>100</v>
      </c>
      <c r="F5" s="6">
        <v>35</v>
      </c>
      <c r="G5" s="6">
        <v>85.01</v>
      </c>
      <c r="H5" s="13">
        <f aca="true" t="shared" si="1" ref="H5:H12">(C5+D5+F5+G5)*3%</f>
        <v>42.994499999999995</v>
      </c>
      <c r="I5" s="9">
        <f>(C5+D5+F5+G5+140.8)*6.67%</f>
        <v>104.98246499999998</v>
      </c>
      <c r="J5" s="9">
        <f aca="true" t="shared" si="2" ref="J5:J21">(C5+140.8)*4%+(D5+E5+F5+G5)*1%</f>
        <v>51.713499999999996</v>
      </c>
      <c r="K5" s="9">
        <f t="shared" si="0"/>
        <v>85.98899999999999</v>
      </c>
      <c r="L5" s="9">
        <f aca="true" t="shared" si="3" ref="L5:L12">(C5+D5+F5+G5)*4%</f>
        <v>57.32599999999999</v>
      </c>
      <c r="M5" s="9">
        <f aca="true" t="shared" si="4" ref="M5:M21">(C5+D5+F5+G5)*2.55%</f>
        <v>36.54532499999999</v>
      </c>
      <c r="N5" s="9"/>
      <c r="O5" s="9">
        <v>41.59</v>
      </c>
      <c r="P5" s="25">
        <f aca="true" t="shared" si="5" ref="P5:P21">C5+D5+E5+F5+G5+H5-I5-J5-K5-L5-M5-N5-O5</f>
        <v>1197.9982099999997</v>
      </c>
      <c r="Q5" s="36"/>
    </row>
    <row r="6" spans="1:17" ht="19.5" customHeight="1">
      <c r="A6" s="2" t="s">
        <v>3</v>
      </c>
      <c r="B6" s="2">
        <v>16</v>
      </c>
      <c r="C6" s="19">
        <v>1064</v>
      </c>
      <c r="D6" s="13">
        <v>288.14</v>
      </c>
      <c r="E6" s="15">
        <v>100</v>
      </c>
      <c r="F6" s="6">
        <v>35</v>
      </c>
      <c r="G6" s="6">
        <v>85.01</v>
      </c>
      <c r="H6" s="13">
        <f t="shared" si="1"/>
        <v>44.1645</v>
      </c>
      <c r="I6" s="9">
        <f aca="true" t="shared" si="6" ref="I6:I12">(C6+D6+F6+G6+140.8)*6.67%</f>
        <v>107.58376499999999</v>
      </c>
      <c r="J6" s="9">
        <f t="shared" si="2"/>
        <v>53.2735</v>
      </c>
      <c r="K6" s="9">
        <f t="shared" si="0"/>
        <v>88.329</v>
      </c>
      <c r="L6" s="9">
        <f t="shared" si="3"/>
        <v>58.885999999999996</v>
      </c>
      <c r="M6" s="9">
        <f t="shared" si="4"/>
        <v>37.53982499999999</v>
      </c>
      <c r="N6" s="9"/>
      <c r="O6" s="9">
        <v>48.71</v>
      </c>
      <c r="P6" s="25">
        <f t="shared" si="5"/>
        <v>1221.9924099999998</v>
      </c>
      <c r="Q6" s="36"/>
    </row>
    <row r="7" spans="1:17" ht="19.5" customHeight="1">
      <c r="A7" s="2" t="s">
        <v>4</v>
      </c>
      <c r="B7" s="2">
        <v>15</v>
      </c>
      <c r="C7" s="19">
        <v>1104</v>
      </c>
      <c r="D7" s="13">
        <v>288.14</v>
      </c>
      <c r="E7" s="15">
        <v>100</v>
      </c>
      <c r="F7" s="6">
        <v>35</v>
      </c>
      <c r="G7" s="6">
        <v>85.01</v>
      </c>
      <c r="H7" s="13">
        <f t="shared" si="1"/>
        <v>45.36449999999999</v>
      </c>
      <c r="I7" s="9">
        <f t="shared" si="6"/>
        <v>110.25176499999998</v>
      </c>
      <c r="J7" s="9">
        <f t="shared" si="2"/>
        <v>54.8735</v>
      </c>
      <c r="K7" s="9">
        <f t="shared" si="0"/>
        <v>90.72899999999998</v>
      </c>
      <c r="L7" s="9">
        <f t="shared" si="3"/>
        <v>60.486</v>
      </c>
      <c r="M7" s="9">
        <f t="shared" si="4"/>
        <v>38.559825</v>
      </c>
      <c r="N7" s="9"/>
      <c r="O7" s="9" t="s">
        <v>53</v>
      </c>
      <c r="P7" s="25">
        <v>1248</v>
      </c>
      <c r="Q7" s="36"/>
    </row>
    <row r="8" spans="1:17" ht="19.5" customHeight="1">
      <c r="A8" s="2" t="s">
        <v>5</v>
      </c>
      <c r="B8" s="2">
        <v>14</v>
      </c>
      <c r="C8" s="19">
        <v>1144</v>
      </c>
      <c r="D8" s="13">
        <v>288.14</v>
      </c>
      <c r="E8" s="15">
        <v>100</v>
      </c>
      <c r="F8" s="6">
        <v>35</v>
      </c>
      <c r="G8" s="6">
        <v>85.01</v>
      </c>
      <c r="H8" s="13">
        <f t="shared" si="1"/>
        <v>46.564499999999995</v>
      </c>
      <c r="I8" s="9">
        <f t="shared" si="6"/>
        <v>112.91976499999998</v>
      </c>
      <c r="J8" s="9">
        <f t="shared" si="2"/>
        <v>56.473499999999994</v>
      </c>
      <c r="K8" s="9">
        <f t="shared" si="0"/>
        <v>93.12899999999999</v>
      </c>
      <c r="L8" s="9">
        <f t="shared" si="3"/>
        <v>62.086</v>
      </c>
      <c r="M8" s="9">
        <f t="shared" si="4"/>
        <v>39.57982499999999</v>
      </c>
      <c r="N8" s="9"/>
      <c r="O8" s="9">
        <v>58.53</v>
      </c>
      <c r="P8" s="25">
        <f t="shared" si="5"/>
        <v>1275.99641</v>
      </c>
      <c r="Q8" s="36"/>
    </row>
    <row r="9" spans="1:17" ht="19.5" customHeight="1">
      <c r="A9" s="2" t="s">
        <v>6</v>
      </c>
      <c r="B9" s="2">
        <v>13</v>
      </c>
      <c r="C9" s="19">
        <v>1185</v>
      </c>
      <c r="D9" s="13">
        <v>288.14</v>
      </c>
      <c r="E9" s="15">
        <v>100</v>
      </c>
      <c r="F9" s="6">
        <v>35</v>
      </c>
      <c r="G9" s="6">
        <v>85.01</v>
      </c>
      <c r="H9" s="13">
        <f t="shared" si="1"/>
        <v>47.79449999999999</v>
      </c>
      <c r="I9" s="9">
        <f t="shared" si="6"/>
        <v>115.65446499999997</v>
      </c>
      <c r="J9" s="9">
        <f t="shared" si="2"/>
        <v>58.113499999999995</v>
      </c>
      <c r="K9" s="9">
        <f t="shared" si="0"/>
        <v>95.58899999999998</v>
      </c>
      <c r="L9" s="9">
        <f t="shared" si="3"/>
        <v>63.726</v>
      </c>
      <c r="M9" s="9">
        <f t="shared" si="4"/>
        <v>40.625325</v>
      </c>
      <c r="N9" s="9"/>
      <c r="O9" s="9">
        <v>67.24</v>
      </c>
      <c r="P9" s="25">
        <f t="shared" si="5"/>
        <v>1299.99621</v>
      </c>
      <c r="Q9" s="36"/>
    </row>
    <row r="10" spans="1:17" ht="19.5" customHeight="1">
      <c r="A10" s="2" t="s">
        <v>7</v>
      </c>
      <c r="B10" s="2">
        <v>12</v>
      </c>
      <c r="C10" s="19">
        <v>1224</v>
      </c>
      <c r="D10" s="13">
        <v>288.14</v>
      </c>
      <c r="E10" s="15">
        <v>100</v>
      </c>
      <c r="F10" s="6">
        <v>35</v>
      </c>
      <c r="G10" s="6">
        <v>85.01</v>
      </c>
      <c r="H10" s="13">
        <f t="shared" si="1"/>
        <v>48.964499999999994</v>
      </c>
      <c r="I10" s="9">
        <f t="shared" si="6"/>
        <v>118.25576499999998</v>
      </c>
      <c r="J10" s="9">
        <f t="shared" si="2"/>
        <v>59.6735</v>
      </c>
      <c r="K10" s="9">
        <f t="shared" si="0"/>
        <v>97.92899999999999</v>
      </c>
      <c r="L10" s="9">
        <f t="shared" si="3"/>
        <v>65.286</v>
      </c>
      <c r="M10" s="9">
        <f t="shared" si="4"/>
        <v>41.61982499999999</v>
      </c>
      <c r="N10" s="9"/>
      <c r="O10" s="9">
        <v>74.36</v>
      </c>
      <c r="P10" s="25">
        <f t="shared" si="5"/>
        <v>1323.9904099999999</v>
      </c>
      <c r="Q10" s="36"/>
    </row>
    <row r="11" spans="1:17" ht="19.5" customHeight="1">
      <c r="A11" s="2" t="s">
        <v>8</v>
      </c>
      <c r="B11" s="2">
        <v>11</v>
      </c>
      <c r="C11" s="19">
        <v>1264</v>
      </c>
      <c r="D11" s="13">
        <v>288.14</v>
      </c>
      <c r="E11" s="15">
        <v>100</v>
      </c>
      <c r="F11" s="6">
        <v>35</v>
      </c>
      <c r="G11" s="6">
        <v>85.01</v>
      </c>
      <c r="H11" s="13">
        <f t="shared" si="1"/>
        <v>50.1645</v>
      </c>
      <c r="I11" s="9">
        <f t="shared" si="6"/>
        <v>120.92376499999997</v>
      </c>
      <c r="J11" s="9">
        <f t="shared" si="2"/>
        <v>61.2735</v>
      </c>
      <c r="K11" s="9">
        <f t="shared" si="0"/>
        <v>100.329</v>
      </c>
      <c r="L11" s="9">
        <f t="shared" si="3"/>
        <v>66.886</v>
      </c>
      <c r="M11" s="9">
        <f t="shared" si="4"/>
        <v>42.639824999999995</v>
      </c>
      <c r="N11" s="9"/>
      <c r="O11" s="9">
        <v>82.27</v>
      </c>
      <c r="P11" s="25">
        <f t="shared" si="5"/>
        <v>1347.99241</v>
      </c>
      <c r="Q11" s="36"/>
    </row>
    <row r="12" spans="1:17" ht="19.5" customHeight="1">
      <c r="A12" s="2" t="s">
        <v>9</v>
      </c>
      <c r="B12" s="2">
        <v>10</v>
      </c>
      <c r="C12" s="19">
        <v>1305</v>
      </c>
      <c r="D12" s="13">
        <v>288.14</v>
      </c>
      <c r="E12" s="15">
        <v>100</v>
      </c>
      <c r="F12" s="6">
        <v>35</v>
      </c>
      <c r="G12" s="6">
        <v>85.01</v>
      </c>
      <c r="H12" s="13">
        <f t="shared" si="1"/>
        <v>51.394499999999994</v>
      </c>
      <c r="I12" s="9">
        <f t="shared" si="6"/>
        <v>123.65846499999998</v>
      </c>
      <c r="J12" s="9">
        <f t="shared" si="2"/>
        <v>62.9135</v>
      </c>
      <c r="K12" s="9">
        <f t="shared" si="0"/>
        <v>102.78899999999999</v>
      </c>
      <c r="L12" s="9">
        <f t="shared" si="3"/>
        <v>68.526</v>
      </c>
      <c r="M12" s="9">
        <f t="shared" si="4"/>
        <v>43.68532499999999</v>
      </c>
      <c r="N12" s="9"/>
      <c r="O12" s="9">
        <v>88.97</v>
      </c>
      <c r="P12" s="25">
        <f t="shared" si="5"/>
        <v>1374.0022099999999</v>
      </c>
      <c r="Q12" s="37"/>
    </row>
    <row r="13" spans="1:17" ht="19.5" customHeight="1">
      <c r="A13" s="2" t="s">
        <v>10</v>
      </c>
      <c r="B13" s="2">
        <v>9</v>
      </c>
      <c r="C13" s="19">
        <v>1345</v>
      </c>
      <c r="D13" s="13">
        <v>288.14</v>
      </c>
      <c r="E13" s="15">
        <v>100</v>
      </c>
      <c r="F13" s="6">
        <v>35</v>
      </c>
      <c r="G13" s="6">
        <v>85.01</v>
      </c>
      <c r="H13" s="6">
        <f aca="true" t="shared" si="7" ref="H13:H21">C13*3%</f>
        <v>40.35</v>
      </c>
      <c r="I13" s="9">
        <f aca="true" t="shared" si="8" ref="I13:I21">(C13+140.8)*6.67%</f>
        <v>99.10285999999999</v>
      </c>
      <c r="J13" s="9">
        <f t="shared" si="2"/>
        <v>64.51350000000001</v>
      </c>
      <c r="K13" s="9">
        <f aca="true" t="shared" si="9" ref="K13:K21">(C13)*3%+(D13+F13+G13)*2%+H13</f>
        <v>88.863</v>
      </c>
      <c r="L13" s="9">
        <f aca="true" t="shared" si="10" ref="L13:L21">(C13)*4%</f>
        <v>53.800000000000004</v>
      </c>
      <c r="M13" s="9">
        <f t="shared" si="4"/>
        <v>44.705324999999995</v>
      </c>
      <c r="N13" s="31"/>
      <c r="O13" s="32">
        <v>108.51</v>
      </c>
      <c r="P13" s="25">
        <f t="shared" si="5"/>
        <v>1434.0053149999999</v>
      </c>
      <c r="Q13" s="38" t="s">
        <v>48</v>
      </c>
    </row>
    <row r="14" spans="1:17" ht="19.5" customHeight="1">
      <c r="A14" s="2" t="s">
        <v>34</v>
      </c>
      <c r="B14" s="2">
        <v>8</v>
      </c>
      <c r="C14" s="19">
        <v>1385</v>
      </c>
      <c r="D14" s="13">
        <v>288.14</v>
      </c>
      <c r="E14" s="15">
        <v>100</v>
      </c>
      <c r="F14" s="6">
        <v>35</v>
      </c>
      <c r="G14" s="6">
        <v>85.01</v>
      </c>
      <c r="H14" s="6">
        <f t="shared" si="7"/>
        <v>41.55</v>
      </c>
      <c r="I14" s="9">
        <f t="shared" si="8"/>
        <v>101.77085999999998</v>
      </c>
      <c r="J14" s="9">
        <f t="shared" si="2"/>
        <v>66.1135</v>
      </c>
      <c r="K14" s="9">
        <f t="shared" si="9"/>
        <v>91.26299999999999</v>
      </c>
      <c r="L14" s="9">
        <f t="shared" si="10"/>
        <v>55.4</v>
      </c>
      <c r="M14" s="9">
        <f t="shared" si="4"/>
        <v>45.72532499999999</v>
      </c>
      <c r="N14" s="31"/>
      <c r="O14" s="32">
        <v>115.76</v>
      </c>
      <c r="P14" s="25">
        <f t="shared" si="5"/>
        <v>1458.667315</v>
      </c>
      <c r="Q14" s="39"/>
    </row>
    <row r="15" spans="1:17" ht="19.5" customHeight="1">
      <c r="A15" s="2" t="s">
        <v>35</v>
      </c>
      <c r="B15" s="2">
        <v>7</v>
      </c>
      <c r="C15" s="19">
        <v>1425</v>
      </c>
      <c r="D15" s="13">
        <v>288.14</v>
      </c>
      <c r="E15" s="15">
        <v>100</v>
      </c>
      <c r="F15" s="6">
        <v>35</v>
      </c>
      <c r="G15" s="6">
        <v>85.01</v>
      </c>
      <c r="H15" s="6">
        <f t="shared" si="7"/>
        <v>42.75</v>
      </c>
      <c r="I15" s="9">
        <f t="shared" si="8"/>
        <v>104.43885999999999</v>
      </c>
      <c r="J15" s="9">
        <f t="shared" si="2"/>
        <v>67.7135</v>
      </c>
      <c r="K15" s="9">
        <f t="shared" si="9"/>
        <v>93.663</v>
      </c>
      <c r="L15" s="9">
        <f t="shared" si="10"/>
        <v>57</v>
      </c>
      <c r="M15" s="9">
        <f t="shared" si="4"/>
        <v>46.745324999999994</v>
      </c>
      <c r="N15" s="31"/>
      <c r="O15" s="32">
        <v>123.34</v>
      </c>
      <c r="P15" s="25">
        <f t="shared" si="5"/>
        <v>1482.9993149999998</v>
      </c>
      <c r="Q15" s="39"/>
    </row>
    <row r="16" spans="1:17" ht="19.5" customHeight="1">
      <c r="A16" s="2" t="s">
        <v>36</v>
      </c>
      <c r="B16" s="2">
        <v>6</v>
      </c>
      <c r="C16" s="19">
        <v>1465</v>
      </c>
      <c r="D16" s="13">
        <v>288.14</v>
      </c>
      <c r="E16" s="15">
        <v>100</v>
      </c>
      <c r="F16" s="6">
        <v>35</v>
      </c>
      <c r="G16" s="6">
        <v>85.01</v>
      </c>
      <c r="H16" s="6">
        <f t="shared" si="7"/>
        <v>43.949999999999996</v>
      </c>
      <c r="I16" s="9">
        <f t="shared" si="8"/>
        <v>107.10685999999998</v>
      </c>
      <c r="J16" s="9">
        <f t="shared" si="2"/>
        <v>69.3135</v>
      </c>
      <c r="K16" s="9">
        <f t="shared" si="9"/>
        <v>96.06299999999999</v>
      </c>
      <c r="L16" s="9">
        <f t="shared" si="10"/>
        <v>58.6</v>
      </c>
      <c r="M16" s="9">
        <f t="shared" si="4"/>
        <v>47.76532499999999</v>
      </c>
      <c r="N16" s="31"/>
      <c r="O16" s="32">
        <v>131.11</v>
      </c>
      <c r="P16" s="25">
        <f t="shared" si="5"/>
        <v>1507.1413150000003</v>
      </c>
      <c r="Q16" s="39"/>
    </row>
    <row r="17" spans="1:17" ht="19.5" customHeight="1">
      <c r="A17" s="2" t="s">
        <v>37</v>
      </c>
      <c r="B17" s="2">
        <v>5</v>
      </c>
      <c r="C17" s="19">
        <v>1506</v>
      </c>
      <c r="D17" s="13">
        <v>288.14</v>
      </c>
      <c r="E17" s="15">
        <v>100</v>
      </c>
      <c r="F17" s="6">
        <v>35</v>
      </c>
      <c r="G17" s="6">
        <v>85.01</v>
      </c>
      <c r="H17" s="6">
        <f t="shared" si="7"/>
        <v>45.18</v>
      </c>
      <c r="I17" s="9">
        <f t="shared" si="8"/>
        <v>109.84155999999999</v>
      </c>
      <c r="J17" s="9">
        <f t="shared" si="2"/>
        <v>70.9535</v>
      </c>
      <c r="K17" s="9">
        <f t="shared" si="9"/>
        <v>98.523</v>
      </c>
      <c r="L17" s="9">
        <f t="shared" si="10"/>
        <v>60.24</v>
      </c>
      <c r="M17" s="9">
        <f t="shared" si="4"/>
        <v>48.810824999999994</v>
      </c>
      <c r="N17" s="31"/>
      <c r="O17" s="32">
        <v>138.87</v>
      </c>
      <c r="P17" s="25">
        <f t="shared" si="5"/>
        <v>1532.0911149999997</v>
      </c>
      <c r="Q17" s="39"/>
    </row>
    <row r="18" spans="1:17" ht="19.5" customHeight="1">
      <c r="A18" s="2" t="s">
        <v>38</v>
      </c>
      <c r="B18" s="2">
        <v>4</v>
      </c>
      <c r="C18" s="19">
        <v>1546</v>
      </c>
      <c r="D18" s="13">
        <v>288.14</v>
      </c>
      <c r="E18" s="15">
        <v>100</v>
      </c>
      <c r="F18" s="6">
        <v>35</v>
      </c>
      <c r="G18" s="6">
        <v>85.01</v>
      </c>
      <c r="H18" s="6">
        <f t="shared" si="7"/>
        <v>46.379999999999995</v>
      </c>
      <c r="I18" s="9">
        <f t="shared" si="8"/>
        <v>112.50956</v>
      </c>
      <c r="J18" s="9">
        <f t="shared" si="2"/>
        <v>72.5535</v>
      </c>
      <c r="K18" s="9">
        <f t="shared" si="9"/>
        <v>100.92299999999999</v>
      </c>
      <c r="L18" s="9">
        <f t="shared" si="10"/>
        <v>61.84</v>
      </c>
      <c r="M18" s="9">
        <f t="shared" si="4"/>
        <v>49.83082499999999</v>
      </c>
      <c r="N18" s="31"/>
      <c r="O18" s="32">
        <v>146.05</v>
      </c>
      <c r="P18" s="25">
        <f t="shared" si="5"/>
        <v>1556.8231150000004</v>
      </c>
      <c r="Q18" s="39"/>
    </row>
    <row r="19" spans="1:17" ht="19.5" customHeight="1">
      <c r="A19" s="2" t="s">
        <v>39</v>
      </c>
      <c r="B19" s="2">
        <v>3</v>
      </c>
      <c r="C19" s="19">
        <v>1585</v>
      </c>
      <c r="D19" s="13">
        <v>288.14</v>
      </c>
      <c r="E19" s="15">
        <v>100</v>
      </c>
      <c r="F19" s="6">
        <v>35</v>
      </c>
      <c r="G19" s="6">
        <v>85.01</v>
      </c>
      <c r="H19" s="6">
        <f t="shared" si="7"/>
        <v>47.55</v>
      </c>
      <c r="I19" s="9">
        <f t="shared" si="8"/>
        <v>115.11085999999999</v>
      </c>
      <c r="J19" s="9">
        <f t="shared" si="2"/>
        <v>74.1135</v>
      </c>
      <c r="K19" s="9">
        <f t="shared" si="9"/>
        <v>103.26299999999999</v>
      </c>
      <c r="L19" s="9">
        <f t="shared" si="10"/>
        <v>63.4</v>
      </c>
      <c r="M19" s="9">
        <f t="shared" si="4"/>
        <v>50.82532499999999</v>
      </c>
      <c r="N19" s="31"/>
      <c r="O19" s="9">
        <v>153.64</v>
      </c>
      <c r="P19" s="25">
        <f t="shared" si="5"/>
        <v>1580.3473150000004</v>
      </c>
      <c r="Q19" s="39"/>
    </row>
    <row r="20" spans="1:17" ht="19.5" customHeight="1">
      <c r="A20" s="2" t="s">
        <v>40</v>
      </c>
      <c r="B20" s="2">
        <v>2</v>
      </c>
      <c r="C20" s="19">
        <v>1626</v>
      </c>
      <c r="D20" s="13">
        <v>288.14</v>
      </c>
      <c r="E20" s="15">
        <v>100</v>
      </c>
      <c r="F20" s="6">
        <v>35</v>
      </c>
      <c r="G20" s="6">
        <v>85.01</v>
      </c>
      <c r="H20" s="6">
        <f t="shared" si="7"/>
        <v>48.78</v>
      </c>
      <c r="I20" s="9">
        <f t="shared" si="8"/>
        <v>117.84555999999999</v>
      </c>
      <c r="J20" s="9">
        <f t="shared" si="2"/>
        <v>75.7535</v>
      </c>
      <c r="K20" s="9">
        <f t="shared" si="9"/>
        <v>105.723</v>
      </c>
      <c r="L20" s="9">
        <f t="shared" si="10"/>
        <v>65.04</v>
      </c>
      <c r="M20" s="9">
        <f t="shared" si="4"/>
        <v>51.870824999999996</v>
      </c>
      <c r="N20" s="31"/>
      <c r="O20" s="9">
        <v>161.4</v>
      </c>
      <c r="P20" s="25">
        <f t="shared" si="5"/>
        <v>1605.297115</v>
      </c>
      <c r="Q20" s="39"/>
    </row>
    <row r="21" spans="1:17" ht="19.5" customHeight="1">
      <c r="A21" s="2" t="s">
        <v>41</v>
      </c>
      <c r="B21" s="2">
        <v>1</v>
      </c>
      <c r="C21" s="19">
        <v>1666</v>
      </c>
      <c r="D21" s="13">
        <v>288.14</v>
      </c>
      <c r="E21" s="15">
        <v>100</v>
      </c>
      <c r="F21" s="6">
        <v>35</v>
      </c>
      <c r="G21" s="6">
        <v>85.01</v>
      </c>
      <c r="H21" s="6">
        <f t="shared" si="7"/>
        <v>49.98</v>
      </c>
      <c r="I21" s="9">
        <f t="shared" si="8"/>
        <v>120.51355999999998</v>
      </c>
      <c r="J21" s="9">
        <f t="shared" si="2"/>
        <v>77.35350000000001</v>
      </c>
      <c r="K21" s="9">
        <f t="shared" si="9"/>
        <v>108.12299999999999</v>
      </c>
      <c r="L21" s="9">
        <f t="shared" si="10"/>
        <v>66.64</v>
      </c>
      <c r="M21" s="9">
        <f t="shared" si="4"/>
        <v>52.890825</v>
      </c>
      <c r="N21" s="31"/>
      <c r="O21" s="9">
        <v>168.61</v>
      </c>
      <c r="P21" s="25">
        <f t="shared" si="5"/>
        <v>1629.999115</v>
      </c>
      <c r="Q21" s="40"/>
    </row>
    <row r="22" spans="3:16" ht="12.75">
      <c r="C22" s="22"/>
      <c r="H22" s="4"/>
      <c r="P22" s="23"/>
    </row>
    <row r="23" spans="3:16" ht="12.75">
      <c r="C23" s="22"/>
      <c r="H23" s="4"/>
      <c r="J23" s="30" t="s">
        <v>45</v>
      </c>
      <c r="K23" s="30"/>
      <c r="L23" s="30"/>
      <c r="M23" s="30"/>
      <c r="N23" s="30"/>
      <c r="P23" s="23"/>
    </row>
  </sheetData>
  <sheetProtection/>
  <mergeCells count="4">
    <mergeCell ref="A1:N1"/>
    <mergeCell ref="A2:N2"/>
    <mergeCell ref="Q4:Q12"/>
    <mergeCell ref="Q13:Q2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125" style="0" customWidth="1"/>
    <col min="2" max="2" width="5.375" style="0" customWidth="1"/>
    <col min="3" max="3" width="9.25390625" style="22" bestFit="1" customWidth="1"/>
    <col min="4" max="4" width="8.125" style="0" customWidth="1"/>
    <col min="5" max="5" width="7.25390625" style="0" customWidth="1"/>
    <col min="6" max="6" width="6.625" style="0" customWidth="1"/>
    <col min="7" max="7" width="9.375" style="0" customWidth="1"/>
    <col min="8" max="8" width="9.00390625" style="4" customWidth="1"/>
    <col min="9" max="9" width="8.25390625" style="0" customWidth="1"/>
    <col min="10" max="10" width="8.125" style="0" customWidth="1"/>
    <col min="11" max="11" width="7.625" style="0" customWidth="1"/>
    <col min="12" max="12" width="8.00390625" style="0" customWidth="1"/>
    <col min="13" max="14" width="8.25390625" style="0" customWidth="1"/>
    <col min="15" max="15" width="9.875" style="0" hidden="1" customWidth="1"/>
    <col min="16" max="16" width="8.25390625" style="0" customWidth="1"/>
    <col min="17" max="17" width="9.125" style="23" customWidth="1"/>
    <col min="18" max="18" width="4.25390625" style="0" customWidth="1"/>
  </cols>
  <sheetData>
    <row r="1" spans="1:16" ht="12.75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8"/>
    </row>
    <row r="2" spans="1:16" ht="12.7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"/>
    </row>
    <row r="3" spans="1:17" ht="51">
      <c r="A3" s="11" t="s">
        <v>0</v>
      </c>
      <c r="B3" s="11" t="s">
        <v>1</v>
      </c>
      <c r="C3" s="18" t="s">
        <v>19</v>
      </c>
      <c r="D3" s="12" t="s">
        <v>30</v>
      </c>
      <c r="E3" s="14" t="s">
        <v>20</v>
      </c>
      <c r="F3" s="11" t="s">
        <v>26</v>
      </c>
      <c r="G3" s="11" t="s">
        <v>31</v>
      </c>
      <c r="H3" s="12" t="s">
        <v>32</v>
      </c>
      <c r="I3" s="12" t="s">
        <v>27</v>
      </c>
      <c r="J3" s="12" t="s">
        <v>21</v>
      </c>
      <c r="K3" s="12" t="s">
        <v>22</v>
      </c>
      <c r="L3" s="12" t="s">
        <v>23</v>
      </c>
      <c r="M3" s="12" t="s">
        <v>51</v>
      </c>
      <c r="N3" s="12" t="s">
        <v>33</v>
      </c>
      <c r="O3" s="12" t="s">
        <v>29</v>
      </c>
      <c r="P3" s="12" t="s">
        <v>24</v>
      </c>
      <c r="Q3" s="14" t="s">
        <v>28</v>
      </c>
    </row>
    <row r="4" spans="1:18" ht="19.5" customHeight="1">
      <c r="A4" s="2">
        <v>0</v>
      </c>
      <c r="B4" s="2">
        <v>18</v>
      </c>
      <c r="C4" s="19">
        <v>985</v>
      </c>
      <c r="D4" s="13">
        <v>288.14</v>
      </c>
      <c r="E4" s="15">
        <v>100</v>
      </c>
      <c r="F4" s="6">
        <v>53</v>
      </c>
      <c r="G4" s="6">
        <v>85.01</v>
      </c>
      <c r="H4" s="13">
        <f>(C4+D4+F4+G4)*3%</f>
        <v>42.33449999999999</v>
      </c>
      <c r="I4" s="9">
        <f>(C4+D4+F4+G4+140.8)*6.67%</f>
        <v>103.51506499999998</v>
      </c>
      <c r="J4" s="9">
        <f>(C4+140.8)*4%+(D4+E4+F4+G4)*1%</f>
        <v>50.293499999999995</v>
      </c>
      <c r="K4" s="9">
        <f aca="true" t="shared" si="0" ref="K4:K12">(C4+D4+F4+G4)*3%+H4</f>
        <v>84.66899999999998</v>
      </c>
      <c r="L4" s="9">
        <f>(C4+D4+F4+G4)*4%</f>
        <v>56.446</v>
      </c>
      <c r="M4" s="9">
        <f>(C4+D4+F4+G4)*2.55%</f>
        <v>35.98432499999999</v>
      </c>
      <c r="N4" s="9">
        <v>176.4</v>
      </c>
      <c r="O4" s="9"/>
      <c r="P4" s="9">
        <v>0.2</v>
      </c>
      <c r="Q4" s="25">
        <v>1046</v>
      </c>
      <c r="R4" s="35" t="s">
        <v>47</v>
      </c>
    </row>
    <row r="5" spans="1:18" ht="19.5" customHeight="1">
      <c r="A5" s="2" t="s">
        <v>2</v>
      </c>
      <c r="B5" s="2">
        <v>17</v>
      </c>
      <c r="C5" s="19">
        <v>1025</v>
      </c>
      <c r="D5" s="13">
        <v>288.14</v>
      </c>
      <c r="E5" s="15">
        <v>100</v>
      </c>
      <c r="F5" s="6">
        <v>53</v>
      </c>
      <c r="G5" s="6">
        <v>85.01</v>
      </c>
      <c r="H5" s="13">
        <f aca="true" t="shared" si="1" ref="H5:H12">(C5+D5+F5+G5)*3%</f>
        <v>43.534499999999994</v>
      </c>
      <c r="I5" s="9">
        <f>(C5+D5+F5+G5+140.8)*6.67%</f>
        <v>106.18306499999998</v>
      </c>
      <c r="J5" s="9">
        <f aca="true" t="shared" si="2" ref="J5:J21">(C5+140.8)*4%+(D5+E5+F5+G5)*1%</f>
        <v>51.893499999999996</v>
      </c>
      <c r="K5" s="9">
        <f t="shared" si="0"/>
        <v>87.06899999999999</v>
      </c>
      <c r="L5" s="9">
        <f aca="true" t="shared" si="3" ref="L5:L12">(C5+D5+F5+G5)*4%</f>
        <v>58.04599999999999</v>
      </c>
      <c r="M5" s="9">
        <f aca="true" t="shared" si="4" ref="M5:M21">(C5+D5+F5+G5)*2.55%</f>
        <v>37.004324999999994</v>
      </c>
      <c r="N5" s="9"/>
      <c r="O5" s="9"/>
      <c r="P5" s="9">
        <v>22.5</v>
      </c>
      <c r="Q5" s="25">
        <v>1232</v>
      </c>
      <c r="R5" s="36"/>
    </row>
    <row r="6" spans="1:18" ht="19.5" customHeight="1">
      <c r="A6" s="2" t="s">
        <v>3</v>
      </c>
      <c r="B6" s="2">
        <v>16</v>
      </c>
      <c r="C6" s="19">
        <v>1064</v>
      </c>
      <c r="D6" s="13">
        <v>288.14</v>
      </c>
      <c r="E6" s="15">
        <v>100</v>
      </c>
      <c r="F6" s="6">
        <v>53</v>
      </c>
      <c r="G6" s="6">
        <v>85.01</v>
      </c>
      <c r="H6" s="13">
        <f t="shared" si="1"/>
        <v>44.704499999999996</v>
      </c>
      <c r="I6" s="9">
        <f aca="true" t="shared" si="5" ref="I6:I12">(C6+D6+F6+G6+140.8)*6.67%</f>
        <v>108.78436499999998</v>
      </c>
      <c r="J6" s="9">
        <f t="shared" si="2"/>
        <v>53.4535</v>
      </c>
      <c r="K6" s="9">
        <f t="shared" si="0"/>
        <v>89.40899999999999</v>
      </c>
      <c r="L6" s="9">
        <f t="shared" si="3"/>
        <v>59.605999999999995</v>
      </c>
      <c r="M6" s="9">
        <f t="shared" si="4"/>
        <v>37.998825</v>
      </c>
      <c r="N6" s="9"/>
      <c r="O6" s="9"/>
      <c r="P6" s="9">
        <v>27.61</v>
      </c>
      <c r="Q6" s="25">
        <v>1258</v>
      </c>
      <c r="R6" s="36"/>
    </row>
    <row r="7" spans="1:18" ht="19.5" customHeight="1">
      <c r="A7" s="2" t="s">
        <v>4</v>
      </c>
      <c r="B7" s="2">
        <v>15</v>
      </c>
      <c r="C7" s="19">
        <v>1104</v>
      </c>
      <c r="D7" s="13">
        <v>288.14</v>
      </c>
      <c r="E7" s="15">
        <v>100</v>
      </c>
      <c r="F7" s="6">
        <v>53</v>
      </c>
      <c r="G7" s="6">
        <v>85.01</v>
      </c>
      <c r="H7" s="13">
        <f t="shared" si="1"/>
        <v>45.90449999999999</v>
      </c>
      <c r="I7" s="9">
        <f t="shared" si="5"/>
        <v>111.45236499999999</v>
      </c>
      <c r="J7" s="9">
        <f t="shared" si="2"/>
        <v>55.0535</v>
      </c>
      <c r="K7" s="9">
        <f t="shared" si="0"/>
        <v>91.80899999999998</v>
      </c>
      <c r="L7" s="9">
        <f t="shared" si="3"/>
        <v>61.205999999999996</v>
      </c>
      <c r="M7" s="9">
        <f t="shared" si="4"/>
        <v>39.01882499999999</v>
      </c>
      <c r="N7" s="9"/>
      <c r="O7" s="9"/>
      <c r="P7" s="9">
        <v>33.52</v>
      </c>
      <c r="Q7" s="25">
        <v>1284</v>
      </c>
      <c r="R7" s="36"/>
    </row>
    <row r="8" spans="1:18" ht="19.5" customHeight="1">
      <c r="A8" s="2" t="s">
        <v>5</v>
      </c>
      <c r="B8" s="2">
        <v>14</v>
      </c>
      <c r="C8" s="19">
        <v>1144</v>
      </c>
      <c r="D8" s="13">
        <v>288.14</v>
      </c>
      <c r="E8" s="15">
        <v>100</v>
      </c>
      <c r="F8" s="6">
        <v>53</v>
      </c>
      <c r="G8" s="6">
        <v>85.01</v>
      </c>
      <c r="H8" s="13">
        <f t="shared" si="1"/>
        <v>47.104499999999994</v>
      </c>
      <c r="I8" s="9">
        <f t="shared" si="5"/>
        <v>114.12036499999998</v>
      </c>
      <c r="J8" s="9">
        <f t="shared" si="2"/>
        <v>56.653499999999994</v>
      </c>
      <c r="K8" s="9">
        <f t="shared" si="0"/>
        <v>94.20899999999999</v>
      </c>
      <c r="L8" s="9">
        <f t="shared" si="3"/>
        <v>62.806</v>
      </c>
      <c r="M8" s="9">
        <f t="shared" si="4"/>
        <v>40.038824999999996</v>
      </c>
      <c r="N8" s="9"/>
      <c r="O8" s="9"/>
      <c r="P8" s="9">
        <v>41.43</v>
      </c>
      <c r="Q8" s="25">
        <v>1308</v>
      </c>
      <c r="R8" s="36"/>
    </row>
    <row r="9" spans="1:18" ht="19.5" customHeight="1">
      <c r="A9" s="2" t="s">
        <v>6</v>
      </c>
      <c r="B9" s="2">
        <v>13</v>
      </c>
      <c r="C9" s="19">
        <v>1185</v>
      </c>
      <c r="D9" s="13">
        <v>288.14</v>
      </c>
      <c r="E9" s="15">
        <v>100</v>
      </c>
      <c r="F9" s="6">
        <v>53</v>
      </c>
      <c r="G9" s="6">
        <v>85.01</v>
      </c>
      <c r="H9" s="13">
        <f t="shared" si="1"/>
        <v>48.33449999999999</v>
      </c>
      <c r="I9" s="9">
        <f t="shared" si="5"/>
        <v>116.85506499999998</v>
      </c>
      <c r="J9" s="9">
        <f t="shared" si="2"/>
        <v>58.293499999999995</v>
      </c>
      <c r="K9" s="9">
        <f t="shared" si="0"/>
        <v>96.66899999999998</v>
      </c>
      <c r="L9" s="9">
        <f t="shared" si="3"/>
        <v>64.446</v>
      </c>
      <c r="M9" s="9">
        <f t="shared" si="4"/>
        <v>41.08432499999999</v>
      </c>
      <c r="N9" s="9"/>
      <c r="O9" s="9"/>
      <c r="P9" s="9">
        <v>48.15</v>
      </c>
      <c r="Q9" s="25">
        <v>1334</v>
      </c>
      <c r="R9" s="36"/>
    </row>
    <row r="10" spans="1:18" ht="19.5" customHeight="1">
      <c r="A10" s="2" t="s">
        <v>7</v>
      </c>
      <c r="B10" s="2">
        <v>12</v>
      </c>
      <c r="C10" s="19">
        <v>1224</v>
      </c>
      <c r="D10" s="13">
        <v>288.14</v>
      </c>
      <c r="E10" s="15">
        <v>100</v>
      </c>
      <c r="F10" s="6">
        <v>53</v>
      </c>
      <c r="G10" s="6">
        <v>85.01</v>
      </c>
      <c r="H10" s="13">
        <f t="shared" si="1"/>
        <v>49.50449999999999</v>
      </c>
      <c r="I10" s="9">
        <f t="shared" si="5"/>
        <v>119.45636499999998</v>
      </c>
      <c r="J10" s="9">
        <f t="shared" si="2"/>
        <v>59.8535</v>
      </c>
      <c r="K10" s="9">
        <f t="shared" si="0"/>
        <v>99.00899999999999</v>
      </c>
      <c r="L10" s="9">
        <f t="shared" si="3"/>
        <v>66.006</v>
      </c>
      <c r="M10" s="9">
        <f t="shared" si="4"/>
        <v>42.078824999999995</v>
      </c>
      <c r="N10" s="9"/>
      <c r="O10" s="9"/>
      <c r="P10" s="9">
        <v>55.25</v>
      </c>
      <c r="Q10" s="25">
        <v>1358</v>
      </c>
      <c r="R10" s="36"/>
    </row>
    <row r="11" spans="1:18" ht="19.5" customHeight="1">
      <c r="A11" s="2" t="s">
        <v>8</v>
      </c>
      <c r="B11" s="2">
        <v>11</v>
      </c>
      <c r="C11" s="19">
        <v>1264</v>
      </c>
      <c r="D11" s="13">
        <v>288.14</v>
      </c>
      <c r="E11" s="15">
        <v>100</v>
      </c>
      <c r="F11" s="6">
        <v>53</v>
      </c>
      <c r="G11" s="6">
        <v>85.01</v>
      </c>
      <c r="H11" s="13">
        <f t="shared" si="1"/>
        <v>50.704499999999996</v>
      </c>
      <c r="I11" s="9">
        <f t="shared" si="5"/>
        <v>122.12436499999998</v>
      </c>
      <c r="J11" s="9">
        <f t="shared" si="2"/>
        <v>61.4535</v>
      </c>
      <c r="K11" s="9">
        <f t="shared" si="0"/>
        <v>101.40899999999999</v>
      </c>
      <c r="L11" s="9">
        <f t="shared" si="3"/>
        <v>67.606</v>
      </c>
      <c r="M11" s="9">
        <f t="shared" si="4"/>
        <v>43.09882499999999</v>
      </c>
      <c r="N11" s="9"/>
      <c r="O11" s="9"/>
      <c r="P11" s="9">
        <v>63.17</v>
      </c>
      <c r="Q11" s="25">
        <v>1382</v>
      </c>
      <c r="R11" s="36"/>
    </row>
    <row r="12" spans="1:18" ht="19.5" customHeight="1">
      <c r="A12" s="2" t="s">
        <v>9</v>
      </c>
      <c r="B12" s="2">
        <v>10</v>
      </c>
      <c r="C12" s="19">
        <v>1305</v>
      </c>
      <c r="D12" s="13">
        <v>288.14</v>
      </c>
      <c r="E12" s="15">
        <v>100</v>
      </c>
      <c r="F12" s="6">
        <v>53</v>
      </c>
      <c r="G12" s="6">
        <v>85.01</v>
      </c>
      <c r="H12" s="13">
        <f t="shared" si="1"/>
        <v>51.93449999999999</v>
      </c>
      <c r="I12" s="9">
        <f t="shared" si="5"/>
        <v>124.85906499999997</v>
      </c>
      <c r="J12" s="9">
        <f t="shared" si="2"/>
        <v>63.0935</v>
      </c>
      <c r="K12" s="9">
        <f t="shared" si="0"/>
        <v>103.86899999999999</v>
      </c>
      <c r="L12" s="9">
        <f t="shared" si="3"/>
        <v>69.246</v>
      </c>
      <c r="M12" s="9">
        <f t="shared" si="4"/>
        <v>44.144324999999995</v>
      </c>
      <c r="N12" s="9"/>
      <c r="O12" s="9"/>
      <c r="P12" s="9">
        <v>71.88</v>
      </c>
      <c r="Q12" s="25">
        <v>1406</v>
      </c>
      <c r="R12" s="37"/>
    </row>
    <row r="13" spans="1:18" ht="19.5" customHeight="1">
      <c r="A13" s="2" t="s">
        <v>10</v>
      </c>
      <c r="B13" s="2">
        <v>9</v>
      </c>
      <c r="C13" s="19">
        <v>1345</v>
      </c>
      <c r="D13" s="13">
        <v>288.14</v>
      </c>
      <c r="E13" s="15">
        <v>100</v>
      </c>
      <c r="F13" s="6">
        <v>53</v>
      </c>
      <c r="G13" s="6">
        <v>85.01</v>
      </c>
      <c r="H13" s="6">
        <f aca="true" t="shared" si="6" ref="H13:H21">C13*3%</f>
        <v>40.35</v>
      </c>
      <c r="I13" s="9">
        <f aca="true" t="shared" si="7" ref="I13:I21">(C13+140.8)*6.67%</f>
        <v>99.10285999999999</v>
      </c>
      <c r="J13" s="9">
        <f t="shared" si="2"/>
        <v>64.6935</v>
      </c>
      <c r="K13" s="9">
        <f aca="true" t="shared" si="8" ref="K13:K21">(C13)*3%+(D13+F13+G13)*2%+H13</f>
        <v>89.22300000000001</v>
      </c>
      <c r="L13" s="9">
        <f aca="true" t="shared" si="9" ref="L13:L21">(C13)*4%</f>
        <v>53.800000000000004</v>
      </c>
      <c r="M13" s="9">
        <f t="shared" si="4"/>
        <v>45.16432499999999</v>
      </c>
      <c r="N13" s="31"/>
      <c r="O13" s="31"/>
      <c r="P13" s="32">
        <v>89.53</v>
      </c>
      <c r="Q13" s="33">
        <v>1470</v>
      </c>
      <c r="R13" s="38" t="s">
        <v>48</v>
      </c>
    </row>
    <row r="14" spans="1:18" ht="19.5" customHeight="1">
      <c r="A14" s="2" t="s">
        <v>34</v>
      </c>
      <c r="B14" s="2">
        <v>8</v>
      </c>
      <c r="C14" s="19">
        <v>1385</v>
      </c>
      <c r="D14" s="13">
        <v>288.14</v>
      </c>
      <c r="E14" s="15">
        <v>100</v>
      </c>
      <c r="F14" s="6">
        <v>53</v>
      </c>
      <c r="G14" s="6">
        <v>85.01</v>
      </c>
      <c r="H14" s="6">
        <f t="shared" si="6"/>
        <v>41.55</v>
      </c>
      <c r="I14" s="9">
        <f t="shared" si="7"/>
        <v>101.77085999999998</v>
      </c>
      <c r="J14" s="9">
        <f t="shared" si="2"/>
        <v>66.2935</v>
      </c>
      <c r="K14" s="9">
        <f t="shared" si="8"/>
        <v>91.62299999999999</v>
      </c>
      <c r="L14" s="9">
        <f t="shared" si="9"/>
        <v>55.4</v>
      </c>
      <c r="M14" s="9">
        <f t="shared" si="4"/>
        <v>46.184324999999994</v>
      </c>
      <c r="N14" s="31"/>
      <c r="O14" s="31"/>
      <c r="P14" s="32">
        <v>97.44</v>
      </c>
      <c r="Q14" s="33">
        <v>1494</v>
      </c>
      <c r="R14" s="39"/>
    </row>
    <row r="15" spans="1:18" ht="19.5" customHeight="1">
      <c r="A15" s="2" t="s">
        <v>35</v>
      </c>
      <c r="B15" s="2">
        <v>7</v>
      </c>
      <c r="C15" s="19">
        <v>1425</v>
      </c>
      <c r="D15" s="13">
        <v>288.14</v>
      </c>
      <c r="E15" s="15">
        <v>100</v>
      </c>
      <c r="F15" s="6">
        <v>53</v>
      </c>
      <c r="G15" s="6">
        <v>85.01</v>
      </c>
      <c r="H15" s="6">
        <f t="shared" si="6"/>
        <v>42.75</v>
      </c>
      <c r="I15" s="9">
        <f t="shared" si="7"/>
        <v>104.43885999999999</v>
      </c>
      <c r="J15" s="9">
        <f t="shared" si="2"/>
        <v>67.8935</v>
      </c>
      <c r="K15" s="9">
        <f t="shared" si="8"/>
        <v>94.023</v>
      </c>
      <c r="L15" s="9">
        <f t="shared" si="9"/>
        <v>57</v>
      </c>
      <c r="M15" s="9">
        <f t="shared" si="4"/>
        <v>47.20432499999999</v>
      </c>
      <c r="N15" s="31"/>
      <c r="O15" s="31"/>
      <c r="P15" s="32">
        <v>105.35</v>
      </c>
      <c r="Q15" s="33">
        <v>1518</v>
      </c>
      <c r="R15" s="39"/>
    </row>
    <row r="16" spans="1:18" ht="19.5" customHeight="1">
      <c r="A16" s="2" t="s">
        <v>36</v>
      </c>
      <c r="B16" s="2">
        <v>6</v>
      </c>
      <c r="C16" s="19">
        <v>1465</v>
      </c>
      <c r="D16" s="13">
        <v>288.14</v>
      </c>
      <c r="E16" s="15">
        <v>100</v>
      </c>
      <c r="F16" s="6">
        <v>53</v>
      </c>
      <c r="G16" s="6">
        <v>85.01</v>
      </c>
      <c r="H16" s="6">
        <f t="shared" si="6"/>
        <v>43.949999999999996</v>
      </c>
      <c r="I16" s="9">
        <f t="shared" si="7"/>
        <v>107.10685999999998</v>
      </c>
      <c r="J16" s="9">
        <f t="shared" si="2"/>
        <v>69.4935</v>
      </c>
      <c r="K16" s="9">
        <f t="shared" si="8"/>
        <v>96.423</v>
      </c>
      <c r="L16" s="9">
        <f t="shared" si="9"/>
        <v>58.6</v>
      </c>
      <c r="M16" s="9">
        <f t="shared" si="4"/>
        <v>48.22432499999999</v>
      </c>
      <c r="N16" s="31"/>
      <c r="O16" s="31"/>
      <c r="P16" s="32">
        <v>113.26</v>
      </c>
      <c r="Q16" s="33">
        <v>1542</v>
      </c>
      <c r="R16" s="39"/>
    </row>
    <row r="17" spans="1:18" ht="19.5" customHeight="1">
      <c r="A17" s="2" t="s">
        <v>37</v>
      </c>
      <c r="B17" s="2">
        <v>5</v>
      </c>
      <c r="C17" s="19">
        <v>1506</v>
      </c>
      <c r="D17" s="13">
        <v>288.14</v>
      </c>
      <c r="E17" s="15">
        <v>100</v>
      </c>
      <c r="F17" s="6">
        <v>53</v>
      </c>
      <c r="G17" s="6">
        <v>85.01</v>
      </c>
      <c r="H17" s="6">
        <f t="shared" si="6"/>
        <v>45.18</v>
      </c>
      <c r="I17" s="9">
        <f t="shared" si="7"/>
        <v>109.84155999999999</v>
      </c>
      <c r="J17" s="9">
        <f t="shared" si="2"/>
        <v>71.1335</v>
      </c>
      <c r="K17" s="9">
        <f t="shared" si="8"/>
        <v>98.88300000000001</v>
      </c>
      <c r="L17" s="9">
        <f t="shared" si="9"/>
        <v>60.24</v>
      </c>
      <c r="M17" s="9">
        <f t="shared" si="4"/>
        <v>49.26982499999999</v>
      </c>
      <c r="N17" s="31"/>
      <c r="O17" s="31"/>
      <c r="P17" s="32">
        <v>119.97</v>
      </c>
      <c r="Q17" s="33">
        <v>1568</v>
      </c>
      <c r="R17" s="39"/>
    </row>
    <row r="18" spans="1:18" ht="19.5" customHeight="1">
      <c r="A18" s="2" t="s">
        <v>38</v>
      </c>
      <c r="B18" s="2">
        <v>4</v>
      </c>
      <c r="C18" s="19">
        <v>1546</v>
      </c>
      <c r="D18" s="13">
        <v>288.14</v>
      </c>
      <c r="E18" s="15">
        <v>100</v>
      </c>
      <c r="F18" s="6">
        <v>53</v>
      </c>
      <c r="G18" s="6">
        <v>85.01</v>
      </c>
      <c r="H18" s="6">
        <f t="shared" si="6"/>
        <v>46.379999999999995</v>
      </c>
      <c r="I18" s="9">
        <f t="shared" si="7"/>
        <v>112.50956</v>
      </c>
      <c r="J18" s="9">
        <f t="shared" si="2"/>
        <v>72.73349999999999</v>
      </c>
      <c r="K18" s="9">
        <f t="shared" si="8"/>
        <v>101.28299999999999</v>
      </c>
      <c r="L18" s="9">
        <f t="shared" si="9"/>
        <v>61.84</v>
      </c>
      <c r="M18" s="9">
        <f t="shared" si="4"/>
        <v>50.28982499999999</v>
      </c>
      <c r="N18" s="31"/>
      <c r="O18" s="31"/>
      <c r="P18" s="32">
        <v>127.88</v>
      </c>
      <c r="Q18" s="33">
        <v>1592</v>
      </c>
      <c r="R18" s="39"/>
    </row>
    <row r="19" spans="1:18" ht="19.5" customHeight="1">
      <c r="A19" s="2" t="s">
        <v>39</v>
      </c>
      <c r="B19" s="2">
        <v>3</v>
      </c>
      <c r="C19" s="19">
        <v>1585</v>
      </c>
      <c r="D19" s="13">
        <v>288.14</v>
      </c>
      <c r="E19" s="15">
        <v>100</v>
      </c>
      <c r="F19" s="6">
        <v>53</v>
      </c>
      <c r="G19" s="6">
        <v>85.01</v>
      </c>
      <c r="H19" s="6">
        <f t="shared" si="6"/>
        <v>47.55</v>
      </c>
      <c r="I19" s="9">
        <f t="shared" si="7"/>
        <v>115.11085999999999</v>
      </c>
      <c r="J19" s="9">
        <f t="shared" si="2"/>
        <v>74.2935</v>
      </c>
      <c r="K19" s="9">
        <f t="shared" si="8"/>
        <v>103.62299999999999</v>
      </c>
      <c r="L19" s="9">
        <f t="shared" si="9"/>
        <v>63.4</v>
      </c>
      <c r="M19" s="9">
        <f t="shared" si="4"/>
        <v>51.284324999999995</v>
      </c>
      <c r="N19" s="31"/>
      <c r="O19" s="31"/>
      <c r="P19" s="9">
        <v>135</v>
      </c>
      <c r="Q19" s="25">
        <v>1616</v>
      </c>
      <c r="R19" s="39"/>
    </row>
    <row r="20" spans="1:18" ht="19.5" customHeight="1">
      <c r="A20" s="2" t="s">
        <v>40</v>
      </c>
      <c r="B20" s="2">
        <v>2</v>
      </c>
      <c r="C20" s="19">
        <v>1626</v>
      </c>
      <c r="D20" s="13">
        <v>288.14</v>
      </c>
      <c r="E20" s="15">
        <v>100</v>
      </c>
      <c r="F20" s="6">
        <v>53</v>
      </c>
      <c r="G20" s="6">
        <v>85.01</v>
      </c>
      <c r="H20" s="6">
        <f t="shared" si="6"/>
        <v>48.78</v>
      </c>
      <c r="I20" s="9">
        <f t="shared" si="7"/>
        <v>117.84555999999999</v>
      </c>
      <c r="J20" s="9">
        <f t="shared" si="2"/>
        <v>75.9335</v>
      </c>
      <c r="K20" s="9">
        <f t="shared" si="8"/>
        <v>106.083</v>
      </c>
      <c r="L20" s="9">
        <f t="shared" si="9"/>
        <v>65.04</v>
      </c>
      <c r="M20" s="9">
        <f t="shared" si="4"/>
        <v>52.329825</v>
      </c>
      <c r="N20" s="31"/>
      <c r="O20" s="31"/>
      <c r="P20" s="9">
        <v>143.71</v>
      </c>
      <c r="Q20" s="25">
        <v>1640</v>
      </c>
      <c r="R20" s="39"/>
    </row>
    <row r="21" spans="1:18" ht="19.5" customHeight="1">
      <c r="A21" s="2" t="s">
        <v>41</v>
      </c>
      <c r="B21" s="2">
        <v>1</v>
      </c>
      <c r="C21" s="19">
        <v>1666</v>
      </c>
      <c r="D21" s="13">
        <v>288.14</v>
      </c>
      <c r="E21" s="15">
        <v>100</v>
      </c>
      <c r="F21" s="6">
        <v>53</v>
      </c>
      <c r="G21" s="6">
        <v>85.01</v>
      </c>
      <c r="H21" s="6">
        <f t="shared" si="6"/>
        <v>49.98</v>
      </c>
      <c r="I21" s="9">
        <f t="shared" si="7"/>
        <v>120.51355999999998</v>
      </c>
      <c r="J21" s="9">
        <f t="shared" si="2"/>
        <v>77.5335</v>
      </c>
      <c r="K21" s="9">
        <f t="shared" si="8"/>
        <v>108.483</v>
      </c>
      <c r="L21" s="9">
        <f t="shared" si="9"/>
        <v>66.64</v>
      </c>
      <c r="M21" s="9">
        <f t="shared" si="4"/>
        <v>53.349824999999996</v>
      </c>
      <c r="N21" s="31"/>
      <c r="O21" s="31"/>
      <c r="P21" s="9">
        <v>151.62</v>
      </c>
      <c r="Q21" s="25">
        <v>1664</v>
      </c>
      <c r="R21" s="40"/>
    </row>
    <row r="23" spans="10:15" ht="12.75">
      <c r="J23" s="30" t="s">
        <v>45</v>
      </c>
      <c r="K23" s="30"/>
      <c r="L23" s="30"/>
      <c r="M23" s="30"/>
      <c r="N23" s="30"/>
      <c r="O23" s="8"/>
    </row>
  </sheetData>
  <sheetProtection/>
  <mergeCells count="4">
    <mergeCell ref="A1:O1"/>
    <mergeCell ref="A2:O2"/>
    <mergeCell ref="R4:R12"/>
    <mergeCell ref="R13:R2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6.875" style="0" customWidth="1"/>
    <col min="2" max="2" width="5.625" style="0" customWidth="1"/>
    <col min="3" max="3" width="9.25390625" style="22" bestFit="1" customWidth="1"/>
    <col min="4" max="4" width="8.625" style="0" customWidth="1"/>
    <col min="5" max="5" width="6.875" style="0" customWidth="1"/>
    <col min="6" max="6" width="6.625" style="0" customWidth="1"/>
    <col min="7" max="7" width="9.625" style="0" customWidth="1"/>
    <col min="8" max="8" width="9.625" style="4" customWidth="1"/>
    <col min="9" max="9" width="8.625" style="0" customWidth="1"/>
    <col min="10" max="10" width="7.25390625" style="0" customWidth="1"/>
    <col min="11" max="11" width="8.375" style="0" customWidth="1"/>
    <col min="12" max="12" width="8.75390625" style="0" customWidth="1"/>
    <col min="13" max="13" width="7.75390625" style="0" customWidth="1"/>
    <col min="14" max="14" width="7.625" style="0" customWidth="1"/>
    <col min="15" max="15" width="9.875" style="0" hidden="1" customWidth="1"/>
    <col min="16" max="16" width="8.00390625" style="0" customWidth="1"/>
    <col min="17" max="17" width="8.625" style="23" customWidth="1"/>
    <col min="18" max="18" width="4.00390625" style="0" customWidth="1"/>
  </cols>
  <sheetData>
    <row r="1" spans="1:15" ht="12.7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8"/>
    </row>
    <row r="2" spans="1:15" ht="12.7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</row>
    <row r="3" spans="1:19" ht="51">
      <c r="A3" s="11" t="s">
        <v>0</v>
      </c>
      <c r="B3" s="11" t="s">
        <v>1</v>
      </c>
      <c r="C3" s="18" t="s">
        <v>19</v>
      </c>
      <c r="D3" s="12" t="s">
        <v>30</v>
      </c>
      <c r="E3" s="14" t="s">
        <v>20</v>
      </c>
      <c r="F3" s="11" t="s">
        <v>26</v>
      </c>
      <c r="G3" s="11" t="s">
        <v>31</v>
      </c>
      <c r="H3" s="12" t="s">
        <v>32</v>
      </c>
      <c r="I3" s="12" t="s">
        <v>27</v>
      </c>
      <c r="J3" s="12" t="s">
        <v>21</v>
      </c>
      <c r="K3" s="12" t="s">
        <v>22</v>
      </c>
      <c r="L3" s="12" t="s">
        <v>23</v>
      </c>
      <c r="M3" s="12" t="s">
        <v>25</v>
      </c>
      <c r="N3" s="12" t="s">
        <v>33</v>
      </c>
      <c r="O3" s="12" t="s">
        <v>29</v>
      </c>
      <c r="P3" s="12" t="s">
        <v>24</v>
      </c>
      <c r="Q3" s="14" t="s">
        <v>28</v>
      </c>
      <c r="R3" s="28"/>
      <c r="S3" s="24"/>
    </row>
    <row r="4" spans="1:18" ht="19.5" customHeight="1">
      <c r="A4" s="2">
        <v>0</v>
      </c>
      <c r="B4" s="2">
        <v>18</v>
      </c>
      <c r="C4" s="19">
        <v>985</v>
      </c>
      <c r="D4" s="13">
        <v>288.14</v>
      </c>
      <c r="E4" s="15">
        <v>100</v>
      </c>
      <c r="F4" s="6">
        <v>71</v>
      </c>
      <c r="G4" s="6">
        <v>85.01</v>
      </c>
      <c r="H4" s="13">
        <f>(C4+D4+F4+G4)*3%</f>
        <v>42.8745</v>
      </c>
      <c r="I4" s="9">
        <f>(C4+D4+F4+G4+140.8)*6.67%</f>
        <v>104.71566499999999</v>
      </c>
      <c r="J4" s="9">
        <f>(C4+140.8)*4%+(D4+E4+F4+G4)*1%</f>
        <v>50.473499999999994</v>
      </c>
      <c r="K4" s="9">
        <f aca="true" t="shared" si="0" ref="K4:K12">(C4+D4+F4+G4)*3%+H4</f>
        <v>85.749</v>
      </c>
      <c r="L4" s="9">
        <f>(C4+D4+F4+G4)*4%</f>
        <v>57.166</v>
      </c>
      <c r="M4" s="9">
        <f>(C4+D4+F4+G4)*2.55%</f>
        <v>36.443324999999994</v>
      </c>
      <c r="N4" s="9">
        <v>178.65</v>
      </c>
      <c r="O4" s="9"/>
      <c r="P4" s="9">
        <v>0.84</v>
      </c>
      <c r="Q4" s="25">
        <f>C4+D4+E4+F4+G4+H4-I4-J4-K4-L4-M4-N4-P4</f>
        <v>1057.9870099999998</v>
      </c>
      <c r="R4" s="35" t="s">
        <v>47</v>
      </c>
    </row>
    <row r="5" spans="1:18" ht="19.5" customHeight="1">
      <c r="A5" s="2" t="s">
        <v>2</v>
      </c>
      <c r="B5" s="2">
        <v>17</v>
      </c>
      <c r="C5" s="19">
        <v>1025</v>
      </c>
      <c r="D5" s="13">
        <v>288.14</v>
      </c>
      <c r="E5" s="15">
        <v>100</v>
      </c>
      <c r="F5" s="6">
        <v>71</v>
      </c>
      <c r="G5" s="6">
        <v>85.01</v>
      </c>
      <c r="H5" s="13">
        <f aca="true" t="shared" si="1" ref="H5:H12">(C5+D5+F5+G5)*3%</f>
        <v>44.07449999999999</v>
      </c>
      <c r="I5" s="9">
        <f>(C5+D5+F5+G5+140.8)*6.67%</f>
        <v>107.38366499999998</v>
      </c>
      <c r="J5" s="9">
        <f aca="true" t="shared" si="2" ref="J5:J21">(C5+140.8)*4%+(D5+E5+F5+G5)*1%</f>
        <v>52.073499999999996</v>
      </c>
      <c r="K5" s="9">
        <f t="shared" si="0"/>
        <v>88.14899999999999</v>
      </c>
      <c r="L5" s="9">
        <f aca="true" t="shared" si="3" ref="L5:L12">(C5+D5+F5+G5)*4%</f>
        <v>58.766</v>
      </c>
      <c r="M5" s="9">
        <f aca="true" t="shared" si="4" ref="M5:M21">(C5+D5+F5+G5)*2.55%</f>
        <v>37.463325</v>
      </c>
      <c r="N5" s="9"/>
      <c r="O5" s="9"/>
      <c r="P5" s="9">
        <v>3.4</v>
      </c>
      <c r="Q5" s="25">
        <f>C5+D5+E5+F5+G5+H5-I5-J5-K5-L5-M5-N5-P5</f>
        <v>1265.9890099999998</v>
      </c>
      <c r="R5" s="36"/>
    </row>
    <row r="6" spans="1:18" ht="19.5" customHeight="1">
      <c r="A6" s="2" t="s">
        <v>3</v>
      </c>
      <c r="B6" s="2">
        <v>16</v>
      </c>
      <c r="C6" s="19">
        <v>1064</v>
      </c>
      <c r="D6" s="13">
        <v>288.14</v>
      </c>
      <c r="E6" s="15">
        <v>100</v>
      </c>
      <c r="F6" s="6">
        <v>71</v>
      </c>
      <c r="G6" s="6">
        <v>85.01</v>
      </c>
      <c r="H6" s="13">
        <f t="shared" si="1"/>
        <v>45.244499999999995</v>
      </c>
      <c r="I6" s="9">
        <f aca="true" t="shared" si="5" ref="I6:I12">(C6+D6+F6+G6+140.8)*6.67%</f>
        <v>109.98496499999997</v>
      </c>
      <c r="J6" s="9">
        <f t="shared" si="2"/>
        <v>53.6335</v>
      </c>
      <c r="K6" s="9">
        <f t="shared" si="0"/>
        <v>90.48899999999999</v>
      </c>
      <c r="L6" s="9">
        <f t="shared" si="3"/>
        <v>60.32599999999999</v>
      </c>
      <c r="M6" s="9">
        <f t="shared" si="4"/>
        <v>38.45782499999999</v>
      </c>
      <c r="N6" s="9"/>
      <c r="O6" s="9"/>
      <c r="P6" s="9">
        <v>8.51</v>
      </c>
      <c r="Q6" s="25">
        <f aca="true" t="shared" si="6" ref="Q6:Q21">C6+D6+E6+F6+G6+H6-I6-J6-K6-L6-M6-N6-P6</f>
        <v>1291.99321</v>
      </c>
      <c r="R6" s="36"/>
    </row>
    <row r="7" spans="1:18" ht="19.5" customHeight="1">
      <c r="A7" s="2" t="s">
        <v>4</v>
      </c>
      <c r="B7" s="2">
        <v>15</v>
      </c>
      <c r="C7" s="19">
        <v>1104</v>
      </c>
      <c r="D7" s="13">
        <v>288.14</v>
      </c>
      <c r="E7" s="15">
        <v>100</v>
      </c>
      <c r="F7" s="6">
        <v>71</v>
      </c>
      <c r="G7" s="6">
        <v>85.01</v>
      </c>
      <c r="H7" s="13">
        <f t="shared" si="1"/>
        <v>46.44449999999999</v>
      </c>
      <c r="I7" s="9">
        <f t="shared" si="5"/>
        <v>112.65296499999998</v>
      </c>
      <c r="J7" s="9">
        <f t="shared" si="2"/>
        <v>55.2335</v>
      </c>
      <c r="K7" s="9">
        <f t="shared" si="0"/>
        <v>92.88899999999998</v>
      </c>
      <c r="L7" s="9">
        <f t="shared" si="3"/>
        <v>61.925999999999995</v>
      </c>
      <c r="M7" s="9">
        <f t="shared" si="4"/>
        <v>39.477824999999996</v>
      </c>
      <c r="N7" s="9"/>
      <c r="O7" s="9"/>
      <c r="P7" s="9">
        <v>14.42</v>
      </c>
      <c r="Q7" s="25">
        <f t="shared" si="6"/>
        <v>1317.99521</v>
      </c>
      <c r="R7" s="36"/>
    </row>
    <row r="8" spans="1:18" ht="19.5" customHeight="1">
      <c r="A8" s="2" t="s">
        <v>5</v>
      </c>
      <c r="B8" s="2">
        <v>14</v>
      </c>
      <c r="C8" s="19">
        <v>1144</v>
      </c>
      <c r="D8" s="13">
        <v>288.14</v>
      </c>
      <c r="E8" s="15">
        <v>100</v>
      </c>
      <c r="F8" s="6">
        <v>71</v>
      </c>
      <c r="G8" s="6">
        <v>85.01</v>
      </c>
      <c r="H8" s="13">
        <f t="shared" si="1"/>
        <v>47.644499999999994</v>
      </c>
      <c r="I8" s="9">
        <f t="shared" si="5"/>
        <v>115.32096499999999</v>
      </c>
      <c r="J8" s="9">
        <f t="shared" si="2"/>
        <v>56.833499999999994</v>
      </c>
      <c r="K8" s="9">
        <f t="shared" si="0"/>
        <v>95.28899999999999</v>
      </c>
      <c r="L8" s="9">
        <f t="shared" si="3"/>
        <v>63.525999999999996</v>
      </c>
      <c r="M8" s="9">
        <f t="shared" si="4"/>
        <v>40.49782499999999</v>
      </c>
      <c r="N8" s="9"/>
      <c r="O8" s="9"/>
      <c r="P8" s="9">
        <v>22.33</v>
      </c>
      <c r="Q8" s="25">
        <f t="shared" si="6"/>
        <v>1341.9972100000002</v>
      </c>
      <c r="R8" s="36"/>
    </row>
    <row r="9" spans="1:18" ht="19.5" customHeight="1">
      <c r="A9" s="2" t="s">
        <v>6</v>
      </c>
      <c r="B9" s="2">
        <v>13</v>
      </c>
      <c r="C9" s="19">
        <v>1185</v>
      </c>
      <c r="D9" s="13">
        <v>288.14</v>
      </c>
      <c r="E9" s="15">
        <v>100</v>
      </c>
      <c r="F9" s="6">
        <v>71</v>
      </c>
      <c r="G9" s="6">
        <v>85.01</v>
      </c>
      <c r="H9" s="13">
        <f t="shared" si="1"/>
        <v>48.8745</v>
      </c>
      <c r="I9" s="9">
        <f t="shared" si="5"/>
        <v>118.05566499999998</v>
      </c>
      <c r="J9" s="9">
        <f t="shared" si="2"/>
        <v>58.473499999999994</v>
      </c>
      <c r="K9" s="9">
        <f t="shared" si="0"/>
        <v>97.749</v>
      </c>
      <c r="L9" s="9">
        <f t="shared" si="3"/>
        <v>65.166</v>
      </c>
      <c r="M9" s="9">
        <f t="shared" si="4"/>
        <v>41.543324999999996</v>
      </c>
      <c r="N9" s="9"/>
      <c r="O9" s="9"/>
      <c r="P9" s="9">
        <v>29.05</v>
      </c>
      <c r="Q9" s="25">
        <f t="shared" si="6"/>
        <v>1367.9870099999996</v>
      </c>
      <c r="R9" s="36"/>
    </row>
    <row r="10" spans="1:18" ht="19.5" customHeight="1">
      <c r="A10" s="2" t="s">
        <v>7</v>
      </c>
      <c r="B10" s="2">
        <v>12</v>
      </c>
      <c r="C10" s="19">
        <v>1224</v>
      </c>
      <c r="D10" s="13">
        <v>288.14</v>
      </c>
      <c r="E10" s="15">
        <v>100</v>
      </c>
      <c r="F10" s="6">
        <v>71</v>
      </c>
      <c r="G10" s="6">
        <v>85.01</v>
      </c>
      <c r="H10" s="13">
        <f t="shared" si="1"/>
        <v>50.04449999999999</v>
      </c>
      <c r="I10" s="9">
        <f t="shared" si="5"/>
        <v>120.65696499999999</v>
      </c>
      <c r="J10" s="9">
        <f t="shared" si="2"/>
        <v>60.0335</v>
      </c>
      <c r="K10" s="9">
        <f t="shared" si="0"/>
        <v>100.08899999999998</v>
      </c>
      <c r="L10" s="9">
        <f t="shared" si="3"/>
        <v>66.726</v>
      </c>
      <c r="M10" s="9">
        <f t="shared" si="4"/>
        <v>42.53782499999999</v>
      </c>
      <c r="N10" s="9"/>
      <c r="O10" s="9"/>
      <c r="P10" s="9">
        <v>38.15</v>
      </c>
      <c r="Q10" s="25">
        <f t="shared" si="6"/>
        <v>1390.00121</v>
      </c>
      <c r="R10" s="36"/>
    </row>
    <row r="11" spans="1:18" ht="19.5" customHeight="1">
      <c r="A11" s="2" t="s">
        <v>8</v>
      </c>
      <c r="B11" s="2">
        <v>11</v>
      </c>
      <c r="C11" s="19">
        <v>1264</v>
      </c>
      <c r="D11" s="13">
        <v>288.14</v>
      </c>
      <c r="E11" s="15">
        <v>100</v>
      </c>
      <c r="F11" s="6">
        <v>71</v>
      </c>
      <c r="G11" s="6">
        <v>85.01</v>
      </c>
      <c r="H11" s="13">
        <f t="shared" si="1"/>
        <v>51.244499999999995</v>
      </c>
      <c r="I11" s="9">
        <f t="shared" si="5"/>
        <v>123.32496499999998</v>
      </c>
      <c r="J11" s="9">
        <f t="shared" si="2"/>
        <v>61.6335</v>
      </c>
      <c r="K11" s="9">
        <f t="shared" si="0"/>
        <v>102.48899999999999</v>
      </c>
      <c r="L11" s="9">
        <f t="shared" si="3"/>
        <v>68.326</v>
      </c>
      <c r="M11" s="9">
        <f t="shared" si="4"/>
        <v>43.557824999999994</v>
      </c>
      <c r="N11" s="9"/>
      <c r="O11" s="9"/>
      <c r="P11" s="9">
        <v>44.07</v>
      </c>
      <c r="Q11" s="25">
        <f t="shared" si="6"/>
        <v>1415.9932099999999</v>
      </c>
      <c r="R11" s="36"/>
    </row>
    <row r="12" spans="1:18" ht="19.5" customHeight="1">
      <c r="A12" s="2" t="s">
        <v>9</v>
      </c>
      <c r="B12" s="2">
        <v>10</v>
      </c>
      <c r="C12" s="19">
        <v>1305</v>
      </c>
      <c r="D12" s="13">
        <v>288.14</v>
      </c>
      <c r="E12" s="15">
        <v>100</v>
      </c>
      <c r="F12" s="6">
        <v>71</v>
      </c>
      <c r="G12" s="6">
        <v>85.01</v>
      </c>
      <c r="H12" s="13">
        <f t="shared" si="1"/>
        <v>52.47449999999999</v>
      </c>
      <c r="I12" s="9">
        <f t="shared" si="5"/>
        <v>126.05966499999998</v>
      </c>
      <c r="J12" s="9">
        <f t="shared" si="2"/>
        <v>63.2735</v>
      </c>
      <c r="K12" s="9">
        <f t="shared" si="0"/>
        <v>104.94899999999998</v>
      </c>
      <c r="L12" s="9">
        <f t="shared" si="3"/>
        <v>69.966</v>
      </c>
      <c r="M12" s="9">
        <f t="shared" si="4"/>
        <v>44.60332499999999</v>
      </c>
      <c r="N12" s="9"/>
      <c r="O12" s="9"/>
      <c r="P12" s="9">
        <v>52.78</v>
      </c>
      <c r="Q12" s="25">
        <f t="shared" si="6"/>
        <v>1439.99301</v>
      </c>
      <c r="R12" s="37"/>
    </row>
    <row r="13" spans="1:18" ht="19.5" customHeight="1">
      <c r="A13" s="2" t="s">
        <v>10</v>
      </c>
      <c r="B13" s="2">
        <v>9</v>
      </c>
      <c r="C13" s="19">
        <v>1345</v>
      </c>
      <c r="D13" s="13">
        <v>288.14</v>
      </c>
      <c r="E13" s="15">
        <v>100</v>
      </c>
      <c r="F13" s="6">
        <v>71</v>
      </c>
      <c r="G13" s="6">
        <v>85.01</v>
      </c>
      <c r="H13" s="6">
        <f aca="true" t="shared" si="7" ref="H13:H21">C13*3%</f>
        <v>40.35</v>
      </c>
      <c r="I13" s="9">
        <f aca="true" t="shared" si="8" ref="I13:I21">(C13+140.8)*6.67%</f>
        <v>99.10285999999999</v>
      </c>
      <c r="J13" s="9">
        <f t="shared" si="2"/>
        <v>64.8735</v>
      </c>
      <c r="K13" s="9">
        <f aca="true" t="shared" si="9" ref="K13:K21">(C13)*3%+(D13+F13+G13)*2%+H13</f>
        <v>89.583</v>
      </c>
      <c r="L13" s="9">
        <f aca="true" t="shared" si="10" ref="L13:L21">(C13)*4%</f>
        <v>53.800000000000004</v>
      </c>
      <c r="M13" s="9">
        <f t="shared" si="4"/>
        <v>45.623324999999994</v>
      </c>
      <c r="N13" s="9"/>
      <c r="O13" s="26"/>
      <c r="P13" s="9">
        <v>72.53</v>
      </c>
      <c r="Q13" s="25">
        <f t="shared" si="6"/>
        <v>1503.9873149999999</v>
      </c>
      <c r="R13" s="38" t="s">
        <v>48</v>
      </c>
    </row>
    <row r="14" spans="1:18" ht="19.5" customHeight="1">
      <c r="A14" s="2" t="s">
        <v>34</v>
      </c>
      <c r="B14" s="2">
        <v>8</v>
      </c>
      <c r="C14" s="19">
        <v>1385</v>
      </c>
      <c r="D14" s="13">
        <v>288.14</v>
      </c>
      <c r="E14" s="15">
        <v>100</v>
      </c>
      <c r="F14" s="6">
        <v>71</v>
      </c>
      <c r="G14" s="6">
        <v>85.01</v>
      </c>
      <c r="H14" s="6">
        <f t="shared" si="7"/>
        <v>41.55</v>
      </c>
      <c r="I14" s="9">
        <f t="shared" si="8"/>
        <v>101.77085999999998</v>
      </c>
      <c r="J14" s="9">
        <f t="shared" si="2"/>
        <v>66.4735</v>
      </c>
      <c r="K14" s="9">
        <f t="shared" si="9"/>
        <v>91.98299999999999</v>
      </c>
      <c r="L14" s="9">
        <f t="shared" si="10"/>
        <v>55.4</v>
      </c>
      <c r="M14" s="9">
        <f t="shared" si="4"/>
        <v>46.64332499999999</v>
      </c>
      <c r="N14" s="9"/>
      <c r="O14" s="26"/>
      <c r="P14" s="9">
        <v>80.44</v>
      </c>
      <c r="Q14" s="25">
        <f t="shared" si="6"/>
        <v>1527.9893149999996</v>
      </c>
      <c r="R14" s="39"/>
    </row>
    <row r="15" spans="1:18" ht="19.5" customHeight="1">
      <c r="A15" s="2" t="s">
        <v>35</v>
      </c>
      <c r="B15" s="2">
        <v>7</v>
      </c>
      <c r="C15" s="19">
        <v>1425</v>
      </c>
      <c r="D15" s="13">
        <v>288.14</v>
      </c>
      <c r="E15" s="15">
        <v>100</v>
      </c>
      <c r="F15" s="6">
        <v>71</v>
      </c>
      <c r="G15" s="6">
        <v>85.01</v>
      </c>
      <c r="H15" s="6">
        <f t="shared" si="7"/>
        <v>42.75</v>
      </c>
      <c r="I15" s="9">
        <f t="shared" si="8"/>
        <v>104.43885999999999</v>
      </c>
      <c r="J15" s="9">
        <f t="shared" si="2"/>
        <v>68.0735</v>
      </c>
      <c r="K15" s="9">
        <f t="shared" si="9"/>
        <v>94.383</v>
      </c>
      <c r="L15" s="9">
        <f t="shared" si="10"/>
        <v>57</v>
      </c>
      <c r="M15" s="9">
        <f t="shared" si="4"/>
        <v>47.66332499999999</v>
      </c>
      <c r="N15" s="9"/>
      <c r="O15" s="26"/>
      <c r="P15" s="9">
        <v>86.35</v>
      </c>
      <c r="Q15" s="25">
        <f t="shared" si="6"/>
        <v>1553.991315</v>
      </c>
      <c r="R15" s="39"/>
    </row>
    <row r="16" spans="1:18" ht="19.5" customHeight="1">
      <c r="A16" s="2" t="s">
        <v>36</v>
      </c>
      <c r="B16" s="2">
        <v>6</v>
      </c>
      <c r="C16" s="19">
        <v>1465</v>
      </c>
      <c r="D16" s="13">
        <v>288.14</v>
      </c>
      <c r="E16" s="15">
        <v>100</v>
      </c>
      <c r="F16" s="6">
        <v>71</v>
      </c>
      <c r="G16" s="6">
        <v>85.01</v>
      </c>
      <c r="H16" s="6">
        <f t="shared" si="7"/>
        <v>43.949999999999996</v>
      </c>
      <c r="I16" s="9">
        <f t="shared" si="8"/>
        <v>107.10685999999998</v>
      </c>
      <c r="J16" s="9">
        <f t="shared" si="2"/>
        <v>69.6735</v>
      </c>
      <c r="K16" s="9">
        <f t="shared" si="9"/>
        <v>96.78299999999999</v>
      </c>
      <c r="L16" s="9">
        <f t="shared" si="10"/>
        <v>58.6</v>
      </c>
      <c r="M16" s="9">
        <f t="shared" si="4"/>
        <v>48.683324999999996</v>
      </c>
      <c r="N16" s="9"/>
      <c r="O16" s="26"/>
      <c r="P16" s="9">
        <v>94.26</v>
      </c>
      <c r="Q16" s="25">
        <f t="shared" si="6"/>
        <v>1577.9933150000002</v>
      </c>
      <c r="R16" s="39"/>
    </row>
    <row r="17" spans="1:18" ht="19.5" customHeight="1">
      <c r="A17" s="2" t="s">
        <v>37</v>
      </c>
      <c r="B17" s="2">
        <v>5</v>
      </c>
      <c r="C17" s="19">
        <v>1506</v>
      </c>
      <c r="D17" s="13">
        <v>288.14</v>
      </c>
      <c r="E17" s="15">
        <v>100</v>
      </c>
      <c r="F17" s="6">
        <v>71</v>
      </c>
      <c r="G17" s="6">
        <v>85.01</v>
      </c>
      <c r="H17" s="6">
        <f t="shared" si="7"/>
        <v>45.18</v>
      </c>
      <c r="I17" s="9">
        <f t="shared" si="8"/>
        <v>109.84155999999999</v>
      </c>
      <c r="J17" s="9">
        <f t="shared" si="2"/>
        <v>71.3135</v>
      </c>
      <c r="K17" s="9">
        <f t="shared" si="9"/>
        <v>99.243</v>
      </c>
      <c r="L17" s="9">
        <f t="shared" si="10"/>
        <v>60.24</v>
      </c>
      <c r="M17" s="9">
        <f t="shared" si="4"/>
        <v>49.72882499999999</v>
      </c>
      <c r="N17" s="9"/>
      <c r="O17" s="26"/>
      <c r="P17" s="9">
        <v>102.97</v>
      </c>
      <c r="Q17" s="25">
        <f t="shared" si="6"/>
        <v>1601.993115</v>
      </c>
      <c r="R17" s="39"/>
    </row>
    <row r="18" spans="1:18" ht="19.5" customHeight="1">
      <c r="A18" s="2" t="s">
        <v>38</v>
      </c>
      <c r="B18" s="2">
        <v>4</v>
      </c>
      <c r="C18" s="19">
        <v>1546</v>
      </c>
      <c r="D18" s="13">
        <v>288.14</v>
      </c>
      <c r="E18" s="15">
        <v>100</v>
      </c>
      <c r="F18" s="6">
        <v>71</v>
      </c>
      <c r="G18" s="6">
        <v>85.01</v>
      </c>
      <c r="H18" s="6">
        <f t="shared" si="7"/>
        <v>46.379999999999995</v>
      </c>
      <c r="I18" s="9">
        <f t="shared" si="8"/>
        <v>112.50956</v>
      </c>
      <c r="J18" s="9">
        <f t="shared" si="2"/>
        <v>72.9135</v>
      </c>
      <c r="K18" s="9">
        <f t="shared" si="9"/>
        <v>101.64299999999999</v>
      </c>
      <c r="L18" s="9">
        <f t="shared" si="10"/>
        <v>61.84</v>
      </c>
      <c r="M18" s="9">
        <f t="shared" si="4"/>
        <v>50.748825</v>
      </c>
      <c r="N18" s="9"/>
      <c r="O18" s="26"/>
      <c r="P18" s="9">
        <v>110.88</v>
      </c>
      <c r="Q18" s="25">
        <f t="shared" si="6"/>
        <v>1625.9951150000002</v>
      </c>
      <c r="R18" s="39"/>
    </row>
    <row r="19" spans="1:18" ht="19.5" customHeight="1">
      <c r="A19" s="2" t="s">
        <v>39</v>
      </c>
      <c r="B19" s="2">
        <v>3</v>
      </c>
      <c r="C19" s="19">
        <v>1585</v>
      </c>
      <c r="D19" s="13">
        <v>288.14</v>
      </c>
      <c r="E19" s="15">
        <v>100</v>
      </c>
      <c r="F19" s="6">
        <v>71</v>
      </c>
      <c r="G19" s="6">
        <v>85.01</v>
      </c>
      <c r="H19" s="6">
        <f t="shared" si="7"/>
        <v>47.55</v>
      </c>
      <c r="I19" s="9">
        <f t="shared" si="8"/>
        <v>115.11085999999999</v>
      </c>
      <c r="J19" s="9">
        <f t="shared" si="2"/>
        <v>74.4735</v>
      </c>
      <c r="K19" s="9">
        <f t="shared" si="9"/>
        <v>103.98299999999999</v>
      </c>
      <c r="L19" s="9">
        <f t="shared" si="10"/>
        <v>63.4</v>
      </c>
      <c r="M19" s="9">
        <f t="shared" si="4"/>
        <v>51.74332499999999</v>
      </c>
      <c r="N19" s="9"/>
      <c r="O19" s="26"/>
      <c r="P19" s="9">
        <v>118</v>
      </c>
      <c r="Q19" s="25">
        <f t="shared" si="6"/>
        <v>1649.9893150000005</v>
      </c>
      <c r="R19" s="39"/>
    </row>
    <row r="20" spans="1:18" ht="19.5" customHeight="1">
      <c r="A20" s="2" t="s">
        <v>40</v>
      </c>
      <c r="B20" s="2">
        <v>2</v>
      </c>
      <c r="C20" s="19">
        <v>1626</v>
      </c>
      <c r="D20" s="13">
        <v>288.14</v>
      </c>
      <c r="E20" s="15">
        <v>100</v>
      </c>
      <c r="F20" s="6">
        <v>71</v>
      </c>
      <c r="G20" s="6">
        <v>85.01</v>
      </c>
      <c r="H20" s="6">
        <f t="shared" si="7"/>
        <v>48.78</v>
      </c>
      <c r="I20" s="9">
        <f t="shared" si="8"/>
        <v>117.84555999999999</v>
      </c>
      <c r="J20" s="9">
        <f t="shared" si="2"/>
        <v>76.1135</v>
      </c>
      <c r="K20" s="9">
        <f t="shared" si="9"/>
        <v>106.443</v>
      </c>
      <c r="L20" s="9">
        <f t="shared" si="10"/>
        <v>65.04</v>
      </c>
      <c r="M20" s="9">
        <f t="shared" si="4"/>
        <v>52.788824999999996</v>
      </c>
      <c r="N20" s="9"/>
      <c r="O20" s="26"/>
      <c r="P20" s="9">
        <v>124.71</v>
      </c>
      <c r="Q20" s="25">
        <f t="shared" si="6"/>
        <v>1675.989115</v>
      </c>
      <c r="R20" s="39"/>
    </row>
    <row r="21" spans="1:18" ht="19.5" customHeight="1">
      <c r="A21" s="2" t="s">
        <v>41</v>
      </c>
      <c r="B21" s="2">
        <v>1</v>
      </c>
      <c r="C21" s="19">
        <v>1666</v>
      </c>
      <c r="D21" s="13">
        <v>288.14</v>
      </c>
      <c r="E21" s="15">
        <v>100</v>
      </c>
      <c r="F21" s="6">
        <v>71</v>
      </c>
      <c r="G21" s="6">
        <v>85.01</v>
      </c>
      <c r="H21" s="6">
        <f t="shared" si="7"/>
        <v>49.98</v>
      </c>
      <c r="I21" s="9">
        <f t="shared" si="8"/>
        <v>120.51355999999998</v>
      </c>
      <c r="J21" s="9">
        <f t="shared" si="2"/>
        <v>77.71350000000001</v>
      </c>
      <c r="K21" s="9">
        <f t="shared" si="9"/>
        <v>108.84299999999999</v>
      </c>
      <c r="L21" s="9">
        <f t="shared" si="10"/>
        <v>66.64</v>
      </c>
      <c r="M21" s="9">
        <f t="shared" si="4"/>
        <v>53.808825</v>
      </c>
      <c r="N21" s="9"/>
      <c r="O21" s="26"/>
      <c r="P21" s="9">
        <v>132.62</v>
      </c>
      <c r="Q21" s="25">
        <f t="shared" si="6"/>
        <v>1699.9911150000003</v>
      </c>
      <c r="R21" s="40"/>
    </row>
    <row r="23" spans="9:14" ht="12.75">
      <c r="I23" s="41" t="s">
        <v>45</v>
      </c>
      <c r="J23" s="41"/>
      <c r="K23" s="41"/>
      <c r="L23" s="41"/>
      <c r="M23" s="41"/>
      <c r="N23" s="29"/>
    </row>
  </sheetData>
  <sheetProtection/>
  <mergeCells count="5">
    <mergeCell ref="I23:M23"/>
    <mergeCell ref="A1:N1"/>
    <mergeCell ref="A2:N2"/>
    <mergeCell ref="R4:R12"/>
    <mergeCell ref="R13:R2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Γιάννης</dc:creator>
  <cp:keywords/>
  <dc:description/>
  <cp:lastModifiedBy>Andreas</cp:lastModifiedBy>
  <cp:lastPrinted>2010-10-19T16:29:08Z</cp:lastPrinted>
  <dcterms:created xsi:type="dcterms:W3CDTF">2006-03-15T05:55:18Z</dcterms:created>
  <dcterms:modified xsi:type="dcterms:W3CDTF">2010-10-25T11:38:51Z</dcterms:modified>
  <cp:category/>
  <cp:version/>
  <cp:contentType/>
  <cp:contentStatus/>
</cp:coreProperties>
</file>